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C:\Users\Udenar\OneDrive - Universidad de Nariño\"/>
    </mc:Choice>
  </mc:AlternateContent>
  <xr:revisionPtr revIDLastSave="1" documentId="8_{C2ECD749-5CE9-486B-AB78-E82FA4991818}" xr6:coauthVersionLast="36" xr6:coauthVersionMax="47" xr10:uidLastSave="{2874B20F-22C9-4A2E-ACDB-D80B6BBFA3CB}"/>
  <bookViews>
    <workbookView xWindow="-120" yWindow="-120" windowWidth="20730" windowHeight="11160" xr2:uid="{4A3CA43F-88F8-4E35-B636-EEB33A81E710}"/>
  </bookViews>
  <sheets>
    <sheet name="ANEXO FORMATO OFERTA" sheetId="1" r:id="rId1"/>
    <sheet name="PRESUPUESTO"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0" i="1" l="1"/>
  <c r="F69" i="1"/>
  <c r="F65" i="1"/>
  <c r="F63" i="1"/>
  <c r="F62" i="1"/>
  <c r="F61" i="1"/>
  <c r="F60" i="1"/>
  <c r="F59" i="1"/>
  <c r="F56" i="1"/>
  <c r="F55" i="1"/>
  <c r="F54" i="1"/>
  <c r="F53" i="1"/>
  <c r="F51" i="1"/>
  <c r="F48" i="1"/>
  <c r="F47" i="1"/>
  <c r="F46" i="1"/>
  <c r="F42" i="1"/>
  <c r="F41" i="1"/>
  <c r="F40" i="1"/>
  <c r="F39" i="1"/>
  <c r="F38" i="1"/>
  <c r="F37" i="1"/>
  <c r="F36" i="1"/>
  <c r="F35" i="1"/>
  <c r="F34" i="1"/>
  <c r="F33" i="1"/>
  <c r="F28" i="1"/>
  <c r="F27" i="1"/>
  <c r="F26" i="1"/>
  <c r="F25" i="1"/>
  <c r="F24" i="1"/>
  <c r="F57" i="2" l="1"/>
  <c r="F56" i="2"/>
  <c r="F55" i="2"/>
  <c r="F58" i="2" s="1"/>
  <c r="F51" i="2"/>
  <c r="F50" i="2"/>
  <c r="F49" i="2"/>
  <c r="F48" i="2"/>
  <c r="F47" i="2"/>
  <c r="F46" i="2"/>
  <c r="F45" i="2"/>
  <c r="F52" i="2" s="1"/>
  <c r="F41" i="2"/>
  <c r="F40" i="2"/>
  <c r="F39" i="2"/>
  <c r="F38" i="2"/>
  <c r="F37" i="2"/>
  <c r="F36" i="2"/>
  <c r="F42" i="2" s="1"/>
  <c r="F32" i="2"/>
  <c r="F31" i="2"/>
  <c r="F30" i="2"/>
  <c r="F29" i="2"/>
  <c r="F33" i="2" s="1"/>
  <c r="F25" i="2"/>
  <c r="F24" i="2"/>
  <c r="F23" i="2"/>
  <c r="F22" i="2"/>
  <c r="F21" i="2"/>
  <c r="F20" i="2"/>
  <c r="D20" i="2"/>
  <c r="F19" i="2"/>
  <c r="F18" i="2"/>
  <c r="F17" i="2"/>
  <c r="F16" i="2"/>
  <c r="F15" i="2"/>
  <c r="F26" i="2" s="1"/>
  <c r="F10" i="2"/>
  <c r="F9" i="2"/>
  <c r="F8" i="2"/>
  <c r="F7" i="2"/>
  <c r="F6" i="2"/>
  <c r="F11" i="2" s="1"/>
  <c r="F5" i="2"/>
  <c r="F68" i="1"/>
  <c r="F71" i="1" s="1"/>
  <c r="F64" i="1"/>
  <c r="F66" i="1" s="1"/>
  <c r="F52" i="1"/>
  <c r="F57" i="1" s="1"/>
  <c r="F45" i="1"/>
  <c r="F32" i="1"/>
  <c r="F29" i="1"/>
  <c r="F30" i="1" s="1"/>
  <c r="F43" i="1" l="1"/>
  <c r="F49" i="1"/>
  <c r="F60" i="2"/>
  <c r="F73" i="1" l="1"/>
  <c r="F76" i="1" s="1"/>
  <c r="F77" i="1" s="1"/>
  <c r="F61" i="2"/>
  <c r="F65" i="2" s="1"/>
  <c r="F63" i="2"/>
  <c r="F64" i="2" s="1"/>
  <c r="F62" i="2"/>
  <c r="F74" i="1" l="1"/>
  <c r="F75" i="1"/>
  <c r="F78" i="1" l="1"/>
</calcChain>
</file>

<file path=xl/sharedStrings.xml><?xml version="1.0" encoding="utf-8"?>
<sst xmlns="http://schemas.openxmlformats.org/spreadsheetml/2006/main" count="299" uniqueCount="135">
  <si>
    <t>SECCIÓN III</t>
  </si>
  <si>
    <t>FORMATO DE OFERTA</t>
  </si>
  <si>
    <t>Los comentarios entre corchetes [] y en letra cursiva proporcionan orientación a los Oferentes para la preparación de su oferta y no deberán aparecer en la misma.</t>
  </si>
  <si>
    <r>
      <t xml:space="preserve">Fecha: </t>
    </r>
    <r>
      <rPr>
        <i/>
        <sz val="11"/>
        <color theme="1"/>
        <rFont val="Arial"/>
        <family val="2"/>
      </rPr>
      <t xml:space="preserve">[día] </t>
    </r>
    <r>
      <rPr>
        <sz val="11"/>
        <color theme="1"/>
        <rFont val="Arial"/>
        <family val="2"/>
      </rPr>
      <t xml:space="preserve">de </t>
    </r>
    <r>
      <rPr>
        <i/>
        <sz val="11"/>
        <color theme="1"/>
        <rFont val="Arial"/>
        <family val="2"/>
      </rPr>
      <t xml:space="preserve">[mes] </t>
    </r>
    <r>
      <rPr>
        <sz val="11"/>
        <color theme="1"/>
        <rFont val="Arial"/>
        <family val="2"/>
      </rPr>
      <t xml:space="preserve">de </t>
    </r>
    <r>
      <rPr>
        <i/>
        <sz val="11"/>
        <color theme="1"/>
        <rFont val="Arial"/>
        <family val="2"/>
      </rPr>
      <t>[año]</t>
    </r>
  </si>
  <si>
    <t>Señores</t>
  </si>
  <si>
    <t>UNIVERSIDAD DE NARIÑO</t>
  </si>
  <si>
    <t>CIUDADELA UNIVERSITARIA TOROBAJO</t>
  </si>
  <si>
    <t>PASTO-NARIÑO</t>
  </si>
  <si>
    <t>Estimados señores</t>
  </si>
  <si>
    <t>ITEM</t>
  </si>
  <si>
    <t>ESPECIFICACIÓN TECNICA</t>
  </si>
  <si>
    <t>UNIDAD</t>
  </si>
  <si>
    <t>CANTIDAD</t>
  </si>
  <si>
    <t>VR. UNITARIO</t>
  </si>
  <si>
    <t>VR TOTAL</t>
  </si>
  <si>
    <t>PRELIMINARES</t>
  </si>
  <si>
    <t>ML</t>
  </si>
  <si>
    <t xml:space="preserve">TOTAL CAPITULO </t>
  </si>
  <si>
    <t>M2</t>
  </si>
  <si>
    <t>UND</t>
  </si>
  <si>
    <t>COSTO DIRECTO</t>
  </si>
  <si>
    <t xml:space="preserve">ADMINISTRACION </t>
  </si>
  <si>
    <t>IMPREVISTOS</t>
  </si>
  <si>
    <t xml:space="preserve">UTILIDADES </t>
  </si>
  <si>
    <t xml:space="preserve">IVA SOBRE LA UTILIDAD </t>
  </si>
  <si>
    <t>COSTO TOTAL</t>
  </si>
  <si>
    <r>
      <t xml:space="preserve">NOTA 1: </t>
    </r>
    <r>
      <rPr>
        <sz val="11"/>
        <color theme="1"/>
        <rFont val="Arial"/>
        <family val="2"/>
      </rPr>
      <t>Sólo se deben diligenciar las columnas “Precio Unitario, Precio Total, AUI, Costo directo y costo total.</t>
    </r>
  </si>
  <si>
    <r>
      <rPr>
        <b/>
        <sz val="11"/>
        <color theme="1"/>
        <rFont val="Arial"/>
        <family val="2"/>
      </rPr>
      <t>NOTA 2:</t>
    </r>
    <r>
      <rPr>
        <sz val="11"/>
        <color theme="1"/>
        <rFont val="Arial"/>
        <family val="2"/>
      </rPr>
      <t xml:space="preserve"> Los valores aquí consignados se tomaran hasta dos decimales</t>
    </r>
  </si>
  <si>
    <r>
      <t xml:space="preserve">NOTA 3: </t>
    </r>
    <r>
      <rPr>
        <sz val="11"/>
        <color theme="1"/>
        <rFont val="Arial"/>
        <family val="2"/>
      </rPr>
      <t>Junto con este formato se debe anexar archivo del mismo en formato PDF</t>
    </r>
  </si>
  <si>
    <r>
      <t xml:space="preserve">El monto total de nuestra Oferta asciende a </t>
    </r>
    <r>
      <rPr>
        <sz val="11"/>
        <color rgb="FFFF0000"/>
        <rFont val="Arial"/>
        <family val="2"/>
      </rPr>
      <t>[</t>
    </r>
    <r>
      <rPr>
        <i/>
        <sz val="11"/>
        <color rgb="FFFF0000"/>
        <rFont val="Arial"/>
        <family val="2"/>
      </rPr>
      <t>monto total en palabras</t>
    </r>
    <r>
      <rPr>
        <sz val="11"/>
        <color rgb="FFFF0000"/>
        <rFont val="Arial"/>
        <family val="2"/>
      </rPr>
      <t>]([</t>
    </r>
    <r>
      <rPr>
        <i/>
        <sz val="11"/>
        <color rgb="FFFF0000"/>
        <rFont val="Arial"/>
        <family val="2"/>
      </rPr>
      <t>monto total en cifras</t>
    </r>
    <r>
      <rPr>
        <sz val="11"/>
        <color rgb="FFFF0000"/>
        <rFont val="Arial"/>
        <family val="2"/>
      </rPr>
      <t>])</t>
    </r>
    <r>
      <rPr>
        <sz val="11"/>
        <color theme="1"/>
        <rFont val="Arial"/>
        <family val="2"/>
      </rPr>
      <t xml:space="preserve">. Esta Oferta será obligatoria para </t>
    </r>
    <r>
      <rPr>
        <sz val="11"/>
        <color rgb="FFFF0000"/>
        <rFont val="Arial"/>
        <family val="2"/>
      </rPr>
      <t>(oferentes)</t>
    </r>
    <r>
      <rPr>
        <sz val="11"/>
        <color theme="1"/>
        <rFont val="Arial"/>
        <family val="2"/>
      </rPr>
      <t xml:space="preserve"> hasta cuarenta y cinco (45) días habiles contados a partir de la fecha límite de presentación de cotizaciones.</t>
    </r>
  </si>
  <si>
    <t>Certificamos que:</t>
  </si>
  <si>
    <t>Los gastos que genere la ejecución de la obra correrán a cuenta del Contratista, y se realizaran en la Ciudad de Pasto.</t>
  </si>
  <si>
    <t>No presentamos ningún conflicto de interés.</t>
  </si>
  <si>
    <t>Atentamente,</t>
  </si>
  <si>
    <t>[Firma autorizada]</t>
  </si>
  <si>
    <t>[Nombre y cargo del signatario] [Nombre de la firma] [Dirección)</t>
  </si>
  <si>
    <t>(Teléfono)</t>
  </si>
  <si>
    <t>ADECUACION DE LAS BATERIAS SANITARIAS PARA EL BLOQUE DE BACHILLERATO
 DEL LICEO INTEGRADO DE LA UNIVERSIDAD DE NARIÑO</t>
  </si>
  <si>
    <t>SEPTIEMBRE DE 2022</t>
  </si>
  <si>
    <t>DESCRIPCIÓN</t>
  </si>
  <si>
    <t>VR UNITARIO</t>
  </si>
  <si>
    <t>VR PARCIAL</t>
  </si>
  <si>
    <t>1.0</t>
  </si>
  <si>
    <t>ACTIVIDADES PRELIMINARES</t>
  </si>
  <si>
    <t>1.1</t>
  </si>
  <si>
    <t>DEMOLICIÓN DE PISO Y PARED EN CERÁMICA (INCLUYE DESALOJO)</t>
  </si>
  <si>
    <t>1.2</t>
  </si>
  <si>
    <t>DEMOLICIÓN DE MESONES EN CONCRETO Y POSETA (INCLUYE DESALOJO)</t>
  </si>
  <si>
    <t>1.3</t>
  </si>
  <si>
    <t>DESMONTAJE DE CIELO RASO EN LÁMINAS DE ICOPOR (INCLUYE DESALOJO)</t>
  </si>
  <si>
    <t>1.4</t>
  </si>
  <si>
    <t>DESMONTAJE DE VENTANERÍA METÁLICA (INCLUYE DISPOSICIÓN FINAL EN SITIO SEÑALADO</t>
  </si>
  <si>
    <t>1.5</t>
  </si>
  <si>
    <t>DESMONTAJE DE APARATOS SANITARIOS (INCLUYE DISPOSICIÓN FINAL EN SITIO SEÑALADO)</t>
  </si>
  <si>
    <t>1.6</t>
  </si>
  <si>
    <t>DESMONTAJE DE DIVISIONES METALICAS H: 1,8M (INCLUYE DISPOSICIÓN EN SITIO SEÑALADO)</t>
  </si>
  <si>
    <t xml:space="preserve"> SUBTOTAL</t>
  </si>
  <si>
    <t>2.0</t>
  </si>
  <si>
    <t>COMPONENTE ARQUITECTÓNICO</t>
  </si>
  <si>
    <t>2.01</t>
  </si>
  <si>
    <t>MESONES EN CONCRETO ENCHAPADO EN GRANITO PULIDO, ANCHO 60CM, ESPESOR 10CM INCLUYE CAÑUELA</t>
  </si>
  <si>
    <t>2.02</t>
  </si>
  <si>
    <t>MUROS EN MAMPOSTERÍA BLOQUE N° 5 33X23X12</t>
  </si>
  <si>
    <t>2.03</t>
  </si>
  <si>
    <t>REPELLO COMÚN MORTERO 1:3 DE 2 CM (INCLUYEN FILOS MAX 0,60M)</t>
  </si>
  <si>
    <t>2.04</t>
  </si>
  <si>
    <t>ESTUCO INTERIOR Y EXTERIOR EN MUROS (INCLUYE FILOS)</t>
  </si>
  <si>
    <t>2.05</t>
  </si>
  <si>
    <t>PINTURA VINILO TIPO 1 (INCLUYEN FILOS)</t>
  </si>
  <si>
    <t>2.06</t>
  </si>
  <si>
    <t>ENCHAPE PARED BLANCO CARA ÚNICA BRILLANTE, RESISTENTE A LAS MANCHAS FORMATO 24,5X50</t>
  </si>
  <si>
    <t>2.07</t>
  </si>
  <si>
    <t>ENCHAPE DE PISO  GRIS CARAS DIFERENCIADAS USO INSTITUCIONAL ACABADO SEMIBRILLANTE FORMATO 60X60</t>
  </si>
  <si>
    <t>2.08</t>
  </si>
  <si>
    <t>POCETA LAVATRAPEROS EN LADRILLO MACIZO ENCHAPADO EN CERAMICA COLOR BLANCO (INCLUYE REJILLA DE DESAGUE Y LLAVE EN METAL SEMIBRILLANTE ALTO POR LARGO POR ANCHO: 74,9X100,9X59,3)</t>
  </si>
  <si>
    <t>2.09</t>
  </si>
  <si>
    <t>SUMINISTRO E INSTALACIÓN CIELO RASO EN PVC</t>
  </si>
  <si>
    <t>2.10</t>
  </si>
  <si>
    <t>SUMINISTRO E INSTALACION DE ESPEJO BISELADO DE 4MM H: 0,60M</t>
  </si>
  <si>
    <t>2.11</t>
  </si>
  <si>
    <t>SUMINISTRO E INSTALACION SEÑALIZACIÓN BAÑO HOMBRE Y MUJER EN ACRILICO Y VINILO  (INCLUYE DILATADORES)</t>
  </si>
  <si>
    <t>CARPINTERIA METÁLICA</t>
  </si>
  <si>
    <t>2.12</t>
  </si>
  <si>
    <t>SUMINISTRO E INSTALACION DE DIVISIONES DE BAÑO EN ACERO INOXIDABLE H: 1,80M (LAM. A. INOX C. 18) (INCLUYE ELEMENTOSDE FIJACION Y ACCESORIOS  PARA SU CORECTO FUNCIONAMIENTO)</t>
  </si>
  <si>
    <t>M</t>
  </si>
  <si>
    <t>2.13</t>
  </si>
  <si>
    <t xml:space="preserve">SUMINISTRO E INSTALACION DE DIVISIONES DE ORINAL EN ACERO INOXIDABLE (LAM. A INOX C.18) H: 0,70M (INCLUYE ELEMENTOS DE FIJACION Y ACCESORIOS PARA SU CORRECTO FUNCIONAMIENTO)  </t>
  </si>
  <si>
    <t>2.14</t>
  </si>
  <si>
    <t>SUMINISTRO E INSTALACION VENTANERIA VIDRIO LAMINADO 3+3 PERFILERIA EN ALUMINIO COLOR NEGRO O SIMILAR INCLUYE RESANE DE FILOS</t>
  </si>
  <si>
    <t>2.15</t>
  </si>
  <si>
    <t>SUMINISTRO E INSTALACION DE MARCO H: 0,53M PROTECCION PARA VENTANA EN TUBO SECCION CUADRADO DE DE 1/2" (INCLUYE PINTURA COLOR BLANCO) VER DETALLE ARQUITECTÓNICO</t>
  </si>
  <si>
    <t>COMPONENTE HIDROSANITARIO</t>
  </si>
  <si>
    <t>3.01</t>
  </si>
  <si>
    <t>SUMINISTRO E INST. RED HIDRÁULICA PVC 1 1/2"  RDE 21</t>
  </si>
  <si>
    <t>3.02</t>
  </si>
  <si>
    <t>SUMINISTRO E INST. RED HIDRÁULICA PVC 1 " 200 psi</t>
  </si>
  <si>
    <t>3.03</t>
  </si>
  <si>
    <t xml:space="preserve">SUMINISTRO E INST. RED HIDRÁULICA PVC 3/4" </t>
  </si>
  <si>
    <t>3.04</t>
  </si>
  <si>
    <t>SUMINISTRO E INST. RED SANITARIA PVC 2"</t>
  </si>
  <si>
    <t>3.05</t>
  </si>
  <si>
    <t>REUBICACION DE PUNTO SANITARIO PVC 4" PARA TASA SANITARIA (INCLUYE REGATA PARA TUBERÍA Y DESALOJO DE MATERIAL SOBRANTE)</t>
  </si>
  <si>
    <t>3.06</t>
  </si>
  <si>
    <t>PUNTO SANITARIO SIFON DE PISO EN PVC 2" (Lmax=1m, INCLUYE ACCESORIOS Y DE ELEMENTOS DE FIJACIÓN)</t>
  </si>
  <si>
    <t>APARATOS SANITARIOS</t>
  </si>
  <si>
    <t>3.7</t>
  </si>
  <si>
    <t>LAVAMANOS DE COLGAR OVALADO  EN PORCELANA SANITARIA : ALTO X LARGO X ANCHO: 18X48X38,5</t>
  </si>
  <si>
    <t>3.8</t>
  </si>
  <si>
    <t>SUMINISTRO E INSTALACION DE LAVAMANOS DE INCRUSTAR TIPO INSTITUCIONAL CON GRIFERIA TIPO PUSH, INCLUYE SIFÓN TIPO BOTELLA</t>
  </si>
  <si>
    <t>3.9</t>
  </si>
  <si>
    <t>SUMINISTRO E INSTALACION SANITARIO ALONGADO COLOR BLANCO TIPO INSTITUCIONAL ENTRADA POSTERIOR  EN PORCELANA SANITARIA BRILLANTE: 43X3,5X39,7ALTO X LARGO X ANCHO , SISTEMA DE DESCARGA  VÁLVULA</t>
  </si>
  <si>
    <t>3.10</t>
  </si>
  <si>
    <t>SUMINISTRO E INSTALACION ORINAL COLOR BLANCO EN PORCELANA SANITARIA USO INSTITUCIONAL DIM: ALTO 27CM ANCHO 30CM (INCLUYE GRIFERIA TIPO PUSH A PARED ACABADO CROMADO SISTEMA ANTIVANDALICO RESISTENTE A LA CORROSIÓN DIM: ALTO 30,38CM LARGO:12,9 CM ANCHO 6,5CM</t>
  </si>
  <si>
    <t>3.11</t>
  </si>
  <si>
    <t xml:space="preserve">SUMINISTRO E INSTALACION DE DISPENSADOR DE JABON LIQUIDO DE 600ml EN POLIETILENO </t>
  </si>
  <si>
    <t>3.12</t>
  </si>
  <si>
    <t>DISPENSADOR DE PAPEL H. INSTITUCIONAL ROLLO DE 250M</t>
  </si>
  <si>
    <t>3.13</t>
  </si>
  <si>
    <t>DISPENSADOR DE TOALLAS DE PAPEL INSTITUCIONAL- PROPILENO DE ALTO IMPACTO COLOR BLANCO ALTOX ANCHO: 19X26CM</t>
  </si>
  <si>
    <t>COMPONENTE ELÉCTRICO</t>
  </si>
  <si>
    <t>4.1</t>
  </si>
  <si>
    <t>SUMINISTRO E INSTALACIÓN SALIDA INTERRUPTOR DOBLE 10A 110V TUBERÍA Y ACCESORIOS PVC Y CABLE N° 12THHN</t>
  </si>
  <si>
    <t>4.2</t>
  </si>
  <si>
    <t>SUMINISTRO E INSTALACIÓN ILUMINACION  LED 12W DE INCRUSTAR  LUZ FRIA 17X17 CM CIRCULAR O EQUIVALENTE</t>
  </si>
  <si>
    <t>4.3</t>
  </si>
  <si>
    <t>SUMINISTRO E INSTALACION SALIDA TOMACORRIENTE DOBLE 15A, 110V POLO A TIERRA EN TUBERIA FLEXIBLE Y CABLE DE COBRE THHN No. 12 RED NORMAL</t>
  </si>
  <si>
    <t>TOTAL COSTO DIRECTO</t>
  </si>
  <si>
    <t xml:space="preserve"> </t>
  </si>
  <si>
    <t xml:space="preserve">ADMINISTRACIÓN </t>
  </si>
  <si>
    <t>UTILIDAD</t>
  </si>
  <si>
    <t>IVA SOBRE UTILIDAD</t>
  </si>
  <si>
    <t>Luego de haber examinado los documentos adjuntos a su carta de solicitud de oferta, para el proceso mencionado en el asunto, presento oferta economica para “ADECUACION DE LAS BATERIAS SANITARIAS PARA EL BLOQUE DE BACHILLERATO DEL LICEO INTEGRADO DE LA UNIVERSIDAD DE NARIÑO”, de acuerdo con las Especificaciones Técnicas, los  términos y condiciones de la solicitud, de la siguiente manera:</t>
  </si>
  <si>
    <t>Asunto: N° de Solicitud: 010</t>
  </si>
  <si>
    <t xml:space="preserve">AUI </t>
  </si>
  <si>
    <r>
      <t xml:space="preserve">NOTA 4: </t>
    </r>
    <r>
      <rPr>
        <sz val="11"/>
        <color theme="1"/>
        <rFont val="Calibri"/>
        <family val="2"/>
        <scheme val="minor"/>
      </rPr>
      <t>El porcentaje del AUI no puede superar el 17,48 %, asi mismo, no se podra ofertar imprevistos del 0%, so pena de rechazo de la oferta.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</si>
</sst>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quot;$&quot;* #,##0.00_-;\-&quot;$&quot;* #,##0.00_-;_-&quot;$&quot;* &quot;-&quot;??_-;_-@_-"/>
    <numFmt numFmtId="165" formatCode="&quot;$&quot;#,##0"/>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Arial"/>
      <family val="2"/>
    </font>
    <font>
      <i/>
      <sz val="11"/>
      <color theme="1"/>
      <name val="Arial"/>
      <family val="2"/>
    </font>
    <font>
      <sz val="11"/>
      <color theme="1"/>
      <name val="Arial"/>
      <family val="2"/>
    </font>
    <font>
      <sz val="8"/>
      <color theme="1"/>
      <name val="Arial"/>
      <family val="2"/>
    </font>
    <font>
      <b/>
      <sz val="11"/>
      <name val="Arial"/>
      <family val="2"/>
    </font>
    <font>
      <b/>
      <sz val="11"/>
      <name val="Calibri"/>
      <family val="2"/>
      <scheme val="minor"/>
    </font>
    <font>
      <b/>
      <sz val="8"/>
      <name val="Arial"/>
      <family val="2"/>
    </font>
    <font>
      <sz val="8"/>
      <color theme="1"/>
      <name val="Times New Roman"/>
      <family val="1"/>
    </font>
    <font>
      <b/>
      <sz val="8"/>
      <color theme="1"/>
      <name val="Arial"/>
      <family val="2"/>
    </font>
    <font>
      <sz val="11"/>
      <color rgb="FFFF0000"/>
      <name val="Arial"/>
      <family val="2"/>
    </font>
    <font>
      <i/>
      <sz val="11"/>
      <color rgb="FFFF0000"/>
      <name val="Arial"/>
      <family val="2"/>
    </font>
    <font>
      <sz val="11"/>
      <color theme="1"/>
      <name val="Times New Roman"/>
      <family val="1"/>
    </font>
    <font>
      <b/>
      <sz val="8"/>
      <color theme="1"/>
      <name val="Century Gothic"/>
      <family val="2"/>
    </font>
    <font>
      <sz val="8"/>
      <color theme="1"/>
      <name val="Century Gothic"/>
      <family val="2"/>
    </font>
    <font>
      <u/>
      <sz val="10"/>
      <color indexed="12"/>
      <name val="Arial"/>
      <family val="2"/>
    </font>
    <font>
      <b/>
      <sz val="8"/>
      <name val="Century Gothic"/>
      <family val="2"/>
    </font>
    <font>
      <sz val="8"/>
      <name val="Century Gothic"/>
      <family val="2"/>
    </font>
    <font>
      <b/>
      <sz val="8"/>
      <color rgb="FF000000"/>
      <name val="Century Gothic"/>
      <family val="2"/>
    </font>
    <font>
      <sz val="8"/>
      <color rgb="FF000000"/>
      <name val="Century Gothic"/>
      <family val="2"/>
    </font>
  </fonts>
  <fills count="4">
    <fill>
      <patternFill patternType="none"/>
    </fill>
    <fill>
      <patternFill patternType="gray125"/>
    </fill>
    <fill>
      <patternFill patternType="solid">
        <fgColor rgb="FFCCFF99"/>
        <bgColor indexed="64"/>
      </patternFill>
    </fill>
    <fill>
      <patternFill patternType="solid">
        <fgColor rgb="FF33CC3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0" fontId="17" fillId="0" borderId="0" applyNumberFormat="0" applyFill="0" applyBorder="0" applyAlignment="0" applyProtection="0">
      <alignment vertical="top"/>
      <protection locked="0"/>
    </xf>
  </cellStyleXfs>
  <cellXfs count="169">
    <xf numFmtId="0" fontId="0" fillId="0" borderId="0" xfId="0"/>
    <xf numFmtId="0" fontId="0" fillId="0" borderId="0" xfId="0" applyProtection="1">
      <protection locked="0"/>
    </xf>
    <xf numFmtId="0" fontId="0" fillId="0" borderId="0" xfId="0" applyAlignment="1" applyProtection="1">
      <alignment wrapText="1"/>
      <protection locked="0"/>
    </xf>
    <xf numFmtId="4" fontId="0" fillId="0" borderId="0" xfId="0" applyNumberFormat="1" applyProtection="1">
      <protection locked="0"/>
    </xf>
    <xf numFmtId="4" fontId="6" fillId="0" borderId="0" xfId="0" applyNumberFormat="1" applyFont="1" applyProtection="1">
      <protection locked="0"/>
    </xf>
    <xf numFmtId="4" fontId="6" fillId="0" borderId="1" xfId="0" applyNumberFormat="1" applyFont="1" applyBorder="1" applyProtection="1">
      <protection locked="0"/>
    </xf>
    <xf numFmtId="4" fontId="6" fillId="0" borderId="1" xfId="0" applyNumberFormat="1" applyFont="1" applyBorder="1" applyAlignment="1" applyProtection="1">
      <alignment horizontal="right" vertical="center"/>
      <protection locked="0"/>
    </xf>
    <xf numFmtId="10" fontId="11" fillId="0" borderId="1" xfId="0" applyNumberFormat="1" applyFont="1" applyBorder="1" applyAlignment="1" applyProtection="1">
      <alignment vertical="center"/>
      <protection locked="0"/>
    </xf>
    <xf numFmtId="0" fontId="5" fillId="0" borderId="0" xfId="0" applyFont="1" applyAlignment="1" applyProtection="1">
      <alignment vertical="center"/>
      <protection locked="0"/>
    </xf>
    <xf numFmtId="0" fontId="15" fillId="2" borderId="10" xfId="0" applyFont="1" applyFill="1" applyBorder="1" applyAlignment="1">
      <alignment horizontal="center" vertical="center" wrapText="1"/>
    </xf>
    <xf numFmtId="0" fontId="15" fillId="2" borderId="11" xfId="0" applyFont="1" applyFill="1" applyBorder="1" applyAlignment="1">
      <alignment horizontal="left" vertical="center" wrapText="1"/>
    </xf>
    <xf numFmtId="0" fontId="15" fillId="2" borderId="11" xfId="0" applyFont="1" applyFill="1" applyBorder="1" applyAlignment="1">
      <alignment horizontal="center" vertical="center" wrapText="1"/>
    </xf>
    <xf numFmtId="2" fontId="15" fillId="2" borderId="11" xfId="0" applyNumberFormat="1" applyFont="1" applyFill="1" applyBorder="1" applyAlignment="1">
      <alignment horizontal="center" vertical="center"/>
    </xf>
    <xf numFmtId="165" fontId="15" fillId="2" borderId="11" xfId="0" applyNumberFormat="1" applyFont="1" applyFill="1" applyBorder="1" applyAlignment="1">
      <alignment horizontal="center" vertical="center" wrapText="1"/>
    </xf>
    <xf numFmtId="165" fontId="15" fillId="2" borderId="12" xfId="0" applyNumberFormat="1" applyFont="1" applyFill="1" applyBorder="1" applyAlignment="1">
      <alignment horizontal="center" vertical="center" wrapText="1"/>
    </xf>
    <xf numFmtId="0" fontId="16" fillId="0" borderId="13" xfId="0" applyFont="1" applyBorder="1" applyAlignment="1">
      <alignment horizontal="center" vertical="center"/>
    </xf>
    <xf numFmtId="0" fontId="16" fillId="0" borderId="14" xfId="0" applyFont="1" applyBorder="1"/>
    <xf numFmtId="0" fontId="16" fillId="0" borderId="14" xfId="0" applyFont="1" applyBorder="1" applyAlignment="1">
      <alignment horizontal="center" vertical="center"/>
    </xf>
    <xf numFmtId="2" fontId="16" fillId="0" borderId="14" xfId="0" applyNumberFormat="1" applyFont="1" applyBorder="1" applyAlignment="1">
      <alignment horizontal="right"/>
    </xf>
    <xf numFmtId="0" fontId="16" fillId="0" borderId="15" xfId="0" applyFont="1" applyBorder="1"/>
    <xf numFmtId="0" fontId="15" fillId="2" borderId="13" xfId="0" applyFont="1" applyFill="1" applyBorder="1" applyAlignment="1">
      <alignment horizontal="center" vertical="center"/>
    </xf>
    <xf numFmtId="0" fontId="15" fillId="2" borderId="14" xfId="0" applyFont="1" applyFill="1" applyBorder="1"/>
    <xf numFmtId="0" fontId="16" fillId="2" borderId="14" xfId="0" applyFont="1" applyFill="1" applyBorder="1" applyAlignment="1">
      <alignment horizontal="center" vertical="center"/>
    </xf>
    <xf numFmtId="2" fontId="16" fillId="2" borderId="14" xfId="0" applyNumberFormat="1" applyFont="1" applyFill="1" applyBorder="1" applyAlignment="1">
      <alignment horizontal="right"/>
    </xf>
    <xf numFmtId="0" fontId="16" fillId="2" borderId="14" xfId="0" applyFont="1" applyFill="1" applyBorder="1"/>
    <xf numFmtId="0" fontId="16" fillId="2" borderId="15" xfId="0" applyFont="1" applyFill="1" applyBorder="1"/>
    <xf numFmtId="0" fontId="16" fillId="0" borderId="16" xfId="0" applyFont="1" applyBorder="1" applyAlignment="1">
      <alignment horizontal="center" vertical="center"/>
    </xf>
    <xf numFmtId="0" fontId="16" fillId="0" borderId="17" xfId="0" applyFont="1" applyBorder="1" applyAlignment="1">
      <alignment vertical="center" wrapText="1"/>
    </xf>
    <xf numFmtId="0" fontId="16" fillId="0" borderId="17" xfId="0" applyFont="1" applyBorder="1" applyAlignment="1">
      <alignment horizontal="center" vertical="center"/>
    </xf>
    <xf numFmtId="2" fontId="16" fillId="0" borderId="17" xfId="0" applyNumberFormat="1" applyFont="1" applyBorder="1" applyAlignment="1">
      <alignment horizontal="right" vertical="center"/>
    </xf>
    <xf numFmtId="44" fontId="16" fillId="0" borderId="17" xfId="0" applyNumberFormat="1" applyFont="1" applyBorder="1" applyAlignment="1">
      <alignment vertical="center"/>
    </xf>
    <xf numFmtId="44" fontId="16" fillId="0" borderId="18" xfId="0" applyNumberFormat="1" applyFont="1" applyBorder="1" applyAlignment="1">
      <alignment vertical="center"/>
    </xf>
    <xf numFmtId="0" fontId="16" fillId="0" borderId="19" xfId="0" applyFont="1" applyBorder="1" applyAlignment="1">
      <alignment horizontal="center" vertical="center"/>
    </xf>
    <xf numFmtId="0" fontId="16" fillId="0" borderId="1" xfId="0" applyFont="1" applyBorder="1" applyAlignment="1">
      <alignment vertical="center" wrapText="1"/>
    </xf>
    <xf numFmtId="0" fontId="16" fillId="0" borderId="1" xfId="0" applyFont="1" applyBorder="1" applyAlignment="1">
      <alignment horizontal="center" vertical="center"/>
    </xf>
    <xf numFmtId="2" fontId="16" fillId="0" borderId="1" xfId="0" applyNumberFormat="1" applyFont="1" applyBorder="1" applyAlignment="1">
      <alignment horizontal="right" vertical="center"/>
    </xf>
    <xf numFmtId="44" fontId="16" fillId="0" borderId="1" xfId="0" applyNumberFormat="1" applyFont="1" applyBorder="1" applyAlignment="1">
      <alignment vertical="center"/>
    </xf>
    <xf numFmtId="44" fontId="16" fillId="0" borderId="20" xfId="0" applyNumberFormat="1" applyFont="1" applyBorder="1" applyAlignment="1">
      <alignment vertical="center"/>
    </xf>
    <xf numFmtId="0" fontId="16" fillId="0" borderId="21" xfId="0" applyFont="1" applyBorder="1" applyAlignment="1">
      <alignment horizontal="center" vertical="center"/>
    </xf>
    <xf numFmtId="0" fontId="16" fillId="0" borderId="22" xfId="0" applyFont="1" applyBorder="1" applyAlignment="1">
      <alignment vertical="center" wrapText="1"/>
    </xf>
    <xf numFmtId="0" fontId="16" fillId="0" borderId="22" xfId="0" applyFont="1" applyBorder="1" applyAlignment="1">
      <alignment horizontal="center" vertical="center"/>
    </xf>
    <xf numFmtId="2" fontId="16" fillId="0" borderId="22" xfId="0" applyNumberFormat="1" applyFont="1" applyBorder="1" applyAlignment="1">
      <alignment horizontal="right" vertical="center"/>
    </xf>
    <xf numFmtId="44" fontId="16" fillId="0" borderId="22" xfId="0" applyNumberFormat="1" applyFont="1" applyBorder="1" applyAlignment="1">
      <alignment vertical="center"/>
    </xf>
    <xf numFmtId="44" fontId="16" fillId="0" borderId="23" xfId="0" applyNumberFormat="1" applyFont="1" applyBorder="1" applyAlignment="1">
      <alignment vertical="center"/>
    </xf>
    <xf numFmtId="0" fontId="16" fillId="0" borderId="24" xfId="0" applyFont="1" applyBorder="1" applyAlignment="1">
      <alignment horizontal="center" vertical="center"/>
    </xf>
    <xf numFmtId="0" fontId="16" fillId="0" borderId="0" xfId="0" applyFont="1"/>
    <xf numFmtId="0" fontId="16" fillId="0" borderId="0" xfId="0" applyFont="1" applyAlignment="1">
      <alignment horizontal="center" vertical="center"/>
    </xf>
    <xf numFmtId="2" fontId="16" fillId="0" borderId="0" xfId="0" applyNumberFormat="1" applyFont="1" applyAlignment="1">
      <alignment horizontal="right"/>
    </xf>
    <xf numFmtId="165" fontId="18" fillId="3" borderId="25" xfId="2" applyNumberFormat="1" applyFont="1" applyFill="1" applyBorder="1" applyAlignment="1" applyProtection="1">
      <alignment vertical="center" wrapText="1"/>
    </xf>
    <xf numFmtId="164" fontId="18" fillId="3" borderId="26" xfId="1" applyFont="1" applyFill="1" applyBorder="1" applyAlignment="1" applyProtection="1">
      <alignment vertical="center" wrapText="1"/>
    </xf>
    <xf numFmtId="0" fontId="16" fillId="0" borderId="27" xfId="0" applyFont="1" applyBorder="1"/>
    <xf numFmtId="0" fontId="15" fillId="2" borderId="5" xfId="0" applyFont="1" applyFill="1" applyBorder="1" applyAlignment="1">
      <alignment horizontal="center" vertical="center"/>
    </xf>
    <xf numFmtId="0" fontId="15" fillId="2" borderId="7" xfId="0" applyFont="1" applyFill="1" applyBorder="1"/>
    <xf numFmtId="0" fontId="16" fillId="2" borderId="7" xfId="0" applyFont="1" applyFill="1" applyBorder="1" applyAlignment="1">
      <alignment horizontal="center" vertical="center"/>
    </xf>
    <xf numFmtId="2" fontId="16" fillId="2" borderId="7" xfId="0" applyNumberFormat="1" applyFont="1" applyFill="1" applyBorder="1" applyAlignment="1">
      <alignment horizontal="right"/>
    </xf>
    <xf numFmtId="0" fontId="16" fillId="2" borderId="7" xfId="0" applyFont="1" applyFill="1" applyBorder="1"/>
    <xf numFmtId="0" fontId="16" fillId="2" borderId="6" xfId="0" applyFont="1" applyFill="1" applyBorder="1"/>
    <xf numFmtId="0" fontId="16" fillId="0" borderId="17" xfId="0" applyFont="1" applyBorder="1" applyAlignment="1">
      <alignment wrapText="1"/>
    </xf>
    <xf numFmtId="0" fontId="16" fillId="0" borderId="17" xfId="0" applyFont="1" applyBorder="1" applyAlignment="1">
      <alignment vertical="center"/>
    </xf>
    <xf numFmtId="2" fontId="16" fillId="0" borderId="17" xfId="0" applyNumberFormat="1" applyFont="1" applyBorder="1"/>
    <xf numFmtId="44" fontId="16" fillId="0" borderId="17" xfId="0" applyNumberFormat="1" applyFont="1" applyBorder="1"/>
    <xf numFmtId="44" fontId="16" fillId="0" borderId="18" xfId="0" applyNumberFormat="1" applyFont="1" applyBorder="1"/>
    <xf numFmtId="0" fontId="16" fillId="0" borderId="1" xfId="0" applyFont="1" applyBorder="1"/>
    <xf numFmtId="0" fontId="16" fillId="0" borderId="1" xfId="0" applyFont="1" applyBorder="1" applyAlignment="1">
      <alignment vertical="center"/>
    </xf>
    <xf numFmtId="2" fontId="16" fillId="0" borderId="1" xfId="0" applyNumberFormat="1" applyFont="1" applyBorder="1"/>
    <xf numFmtId="44" fontId="16" fillId="0" borderId="1" xfId="0" applyNumberFormat="1" applyFont="1" applyBorder="1"/>
    <xf numFmtId="44" fontId="16" fillId="0" borderId="20" xfId="0" applyNumberFormat="1" applyFont="1" applyBorder="1"/>
    <xf numFmtId="0" fontId="16" fillId="0" borderId="1" xfId="0" applyFont="1" applyBorder="1" applyAlignment="1">
      <alignment wrapText="1"/>
    </xf>
    <xf numFmtId="2" fontId="16" fillId="0" borderId="1" xfId="0" applyNumberFormat="1" applyFont="1" applyBorder="1" applyAlignment="1">
      <alignment horizontal="right"/>
    </xf>
    <xf numFmtId="2" fontId="19" fillId="0" borderId="1" xfId="0" applyNumberFormat="1" applyFont="1" applyBorder="1" applyAlignment="1">
      <alignment horizontal="right"/>
    </xf>
    <xf numFmtId="0" fontId="16" fillId="0" borderId="22" xfId="0" applyFont="1" applyBorder="1" applyAlignment="1">
      <alignment wrapText="1"/>
    </xf>
    <xf numFmtId="2" fontId="16" fillId="0" borderId="22" xfId="0" applyNumberFormat="1" applyFont="1" applyBorder="1" applyAlignment="1">
      <alignment horizontal="right"/>
    </xf>
    <xf numFmtId="44" fontId="16" fillId="0" borderId="22" xfId="0" applyNumberFormat="1" applyFont="1" applyBorder="1"/>
    <xf numFmtId="44" fontId="16" fillId="0" borderId="23" xfId="0" applyNumberFormat="1" applyFont="1" applyBorder="1"/>
    <xf numFmtId="44" fontId="16" fillId="0" borderId="0" xfId="0" applyNumberFormat="1" applyFont="1"/>
    <xf numFmtId="44" fontId="16" fillId="0" borderId="27" xfId="0" applyNumberFormat="1" applyFont="1" applyBorder="1"/>
    <xf numFmtId="0" fontId="15" fillId="0" borderId="5" xfId="0" applyFont="1" applyBorder="1" applyAlignment="1">
      <alignment horizontal="center" vertical="center"/>
    </xf>
    <xf numFmtId="0" fontId="15" fillId="0" borderId="7" xfId="0" applyFont="1" applyBorder="1"/>
    <xf numFmtId="0" fontId="16" fillId="0" borderId="7" xfId="0" applyFont="1" applyBorder="1" applyAlignment="1">
      <alignment horizontal="center" vertical="center"/>
    </xf>
    <xf numFmtId="2" fontId="16" fillId="0" borderId="7" xfId="0" applyNumberFormat="1" applyFont="1" applyBorder="1" applyAlignment="1">
      <alignment horizontal="right"/>
    </xf>
    <xf numFmtId="0" fontId="16" fillId="0" borderId="7" xfId="0" applyFont="1" applyBorder="1"/>
    <xf numFmtId="0" fontId="16" fillId="0" borderId="6" xfId="0" applyFont="1" applyBorder="1"/>
    <xf numFmtId="0" fontId="16" fillId="0" borderId="28" xfId="0" applyFont="1" applyBorder="1" applyAlignment="1">
      <alignment horizontal="center" vertical="center"/>
    </xf>
    <xf numFmtId="0" fontId="16" fillId="0" borderId="29" xfId="0" applyFont="1" applyBorder="1" applyAlignment="1">
      <alignment vertical="center" wrapText="1"/>
    </xf>
    <xf numFmtId="0" fontId="16" fillId="0" borderId="29" xfId="0" applyFont="1" applyBorder="1" applyAlignment="1">
      <alignment horizontal="center" vertical="center"/>
    </xf>
    <xf numFmtId="2" fontId="16" fillId="0" borderId="29" xfId="0" applyNumberFormat="1" applyFont="1" applyBorder="1" applyAlignment="1">
      <alignment horizontal="right" vertical="center"/>
    </xf>
    <xf numFmtId="44" fontId="16" fillId="0" borderId="29" xfId="0" applyNumberFormat="1" applyFont="1" applyBorder="1" applyAlignment="1">
      <alignment vertical="center"/>
    </xf>
    <xf numFmtId="44" fontId="16" fillId="0" borderId="30" xfId="0" applyNumberFormat="1" applyFont="1" applyBorder="1" applyAlignment="1">
      <alignment vertical="center"/>
    </xf>
    <xf numFmtId="0" fontId="16" fillId="0" borderId="25" xfId="0" applyFont="1" applyBorder="1" applyAlignment="1">
      <alignment horizontal="center" vertical="center"/>
    </xf>
    <xf numFmtId="44" fontId="16" fillId="0" borderId="31" xfId="0" applyNumberFormat="1" applyFont="1" applyBorder="1" applyAlignment="1">
      <alignment vertical="center"/>
    </xf>
    <xf numFmtId="44" fontId="16" fillId="0" borderId="26" xfId="0" applyNumberFormat="1" applyFont="1" applyBorder="1" applyAlignment="1">
      <alignment vertical="center"/>
    </xf>
    <xf numFmtId="0" fontId="16" fillId="0" borderId="0" xfId="0" applyFont="1" applyAlignment="1">
      <alignment vertical="center"/>
    </xf>
    <xf numFmtId="2" fontId="16" fillId="0" borderId="0" xfId="0" applyNumberFormat="1" applyFont="1" applyAlignment="1">
      <alignment horizontal="right" vertical="center"/>
    </xf>
    <xf numFmtId="0" fontId="16" fillId="0" borderId="27" xfId="0" applyFont="1" applyBorder="1" applyAlignment="1">
      <alignment vertical="center"/>
    </xf>
    <xf numFmtId="2" fontId="16" fillId="0" borderId="17" xfId="0" applyNumberFormat="1" applyFont="1" applyBorder="1" applyAlignment="1">
      <alignment horizontal="right"/>
    </xf>
    <xf numFmtId="0" fontId="16" fillId="0" borderId="8" xfId="0" applyFont="1" applyBorder="1" applyAlignment="1">
      <alignment horizontal="center" vertical="center"/>
    </xf>
    <xf numFmtId="0" fontId="16" fillId="0" borderId="32" xfId="0" applyFont="1" applyBorder="1"/>
    <xf numFmtId="0" fontId="16" fillId="0" borderId="32" xfId="0" applyFont="1" applyBorder="1" applyAlignment="1">
      <alignment horizontal="center" vertical="center"/>
    </xf>
    <xf numFmtId="2" fontId="16" fillId="0" borderId="32" xfId="0" applyNumberFormat="1" applyFont="1" applyBorder="1" applyAlignment="1">
      <alignment horizontal="right"/>
    </xf>
    <xf numFmtId="0" fontId="20" fillId="0" borderId="17" xfId="0" applyFont="1" applyBorder="1" applyAlignment="1">
      <alignment horizontal="center" vertical="center" wrapText="1"/>
    </xf>
    <xf numFmtId="44" fontId="15" fillId="0" borderId="18" xfId="0" applyNumberFormat="1" applyFont="1" applyBorder="1"/>
    <xf numFmtId="10" fontId="21" fillId="0" borderId="1" xfId="0" applyNumberFormat="1" applyFont="1" applyBorder="1" applyAlignment="1">
      <alignment horizontal="center" vertical="center" wrapText="1"/>
    </xf>
    <xf numFmtId="0" fontId="21" fillId="0" borderId="1" xfId="0" applyFont="1" applyBorder="1" applyAlignment="1">
      <alignment horizontal="right" vertical="center" wrapText="1"/>
    </xf>
    <xf numFmtId="0" fontId="21" fillId="0" borderId="22" xfId="0" applyFont="1" applyBorder="1" applyAlignment="1">
      <alignment horizontal="center" vertical="center" wrapText="1"/>
    </xf>
    <xf numFmtId="44" fontId="15" fillId="0" borderId="23" xfId="0" applyNumberFormat="1" applyFont="1" applyBorder="1"/>
    <xf numFmtId="0" fontId="0" fillId="0" borderId="0" xfId="0" applyFont="1" applyProtection="1">
      <protection locked="0"/>
    </xf>
    <xf numFmtId="0" fontId="12" fillId="0" borderId="0" xfId="0" applyFont="1" applyAlignment="1" applyProtection="1">
      <alignment horizontal="left" vertical="center"/>
      <protection locked="0"/>
    </xf>
    <xf numFmtId="0" fontId="5" fillId="0" borderId="0" xfId="0" applyFont="1" applyAlignment="1" applyProtection="1">
      <alignment horizontal="left" vertical="top" wrapText="1"/>
      <protection locked="0"/>
    </xf>
    <xf numFmtId="0" fontId="5" fillId="0" borderId="0" xfId="0" applyFont="1" applyAlignment="1" applyProtection="1">
      <alignment horizontal="right" vertical="center"/>
      <protection locked="0"/>
    </xf>
    <xf numFmtId="0" fontId="21" fillId="0" borderId="1" xfId="0" applyFont="1" applyBorder="1" applyAlignment="1">
      <alignment horizontal="right" vertical="center" wrapText="1"/>
    </xf>
    <xf numFmtId="0" fontId="21" fillId="0" borderId="33"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5"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6" fillId="0" borderId="8" xfId="0" applyFont="1" applyBorder="1" applyAlignment="1">
      <alignment horizontal="center" wrapText="1"/>
    </xf>
    <xf numFmtId="0" fontId="16" fillId="0" borderId="9" xfId="0" applyFont="1" applyBorder="1" applyAlignment="1">
      <alignment horizontal="center" wrapText="1"/>
    </xf>
    <xf numFmtId="0" fontId="20" fillId="0" borderId="17" xfId="0" applyFont="1" applyBorder="1" applyAlignment="1">
      <alignment horizontal="right" vertical="center" wrapText="1"/>
    </xf>
    <xf numFmtId="4" fontId="6" fillId="0" borderId="1" xfId="0" applyNumberFormat="1" applyFont="1" applyBorder="1" applyAlignment="1" applyProtection="1">
      <alignment vertical="center"/>
      <protection locked="0"/>
    </xf>
    <xf numFmtId="0" fontId="0" fillId="0" borderId="0" xfId="0" applyProtection="1"/>
    <xf numFmtId="0" fontId="0" fillId="0" borderId="0" xfId="0" applyAlignment="1" applyProtection="1">
      <alignment wrapText="1"/>
    </xf>
    <xf numFmtId="4" fontId="0" fillId="0" borderId="0" xfId="0" applyNumberFormat="1" applyProtection="1"/>
    <xf numFmtId="4" fontId="6" fillId="0" borderId="0" xfId="0" applyNumberFormat="1" applyFont="1" applyProtection="1"/>
    <xf numFmtId="0" fontId="3" fillId="0" borderId="0" xfId="0" applyFont="1" applyAlignment="1" applyProtection="1">
      <alignment horizontal="center" vertical="center"/>
    </xf>
    <xf numFmtId="0" fontId="4" fillId="0" borderId="0" xfId="0" applyFont="1" applyAlignment="1" applyProtection="1">
      <alignment horizontal="left" vertical="center" wrapText="1"/>
    </xf>
    <xf numFmtId="0" fontId="4" fillId="0" borderId="0" xfId="0" applyFont="1" applyAlignment="1" applyProtection="1">
      <alignment vertical="center"/>
    </xf>
    <xf numFmtId="0" fontId="5" fillId="0" borderId="0" xfId="0" applyFont="1" applyAlignment="1" applyProtection="1">
      <alignment horizontal="left" vertical="center"/>
    </xf>
    <xf numFmtId="0" fontId="7" fillId="0" borderId="0" xfId="0" applyFont="1" applyAlignment="1" applyProtection="1">
      <alignment horizontal="left"/>
    </xf>
    <xf numFmtId="0" fontId="7" fillId="0" borderId="0" xfId="0" applyFont="1" applyAlignment="1" applyProtection="1">
      <alignment vertical="center"/>
    </xf>
    <xf numFmtId="0" fontId="8" fillId="0" borderId="0" xfId="0" applyFont="1" applyAlignment="1" applyProtection="1">
      <alignment wrapText="1"/>
    </xf>
    <xf numFmtId="0" fontId="8" fillId="0" borderId="0" xfId="0" applyFont="1" applyProtection="1"/>
    <xf numFmtId="4" fontId="8" fillId="0" borderId="0" xfId="0" applyNumberFormat="1" applyFont="1" applyProtection="1"/>
    <xf numFmtId="4" fontId="9" fillId="0" borderId="0" xfId="0" applyNumberFormat="1" applyFont="1" applyProtection="1"/>
    <xf numFmtId="0" fontId="5" fillId="0" borderId="0" xfId="0" applyFont="1" applyAlignment="1" applyProtection="1">
      <alignment horizontal="left"/>
    </xf>
    <xf numFmtId="4" fontId="5" fillId="0" borderId="0" xfId="0" applyNumberFormat="1" applyFont="1" applyAlignment="1" applyProtection="1">
      <alignment horizontal="center" vertical="center" wrapText="1"/>
    </xf>
    <xf numFmtId="4" fontId="10" fillId="0" borderId="0" xfId="0" applyNumberFormat="1" applyFont="1" applyAlignment="1" applyProtection="1">
      <alignment vertical="center"/>
    </xf>
    <xf numFmtId="4" fontId="0" fillId="0" borderId="0" xfId="0" applyNumberFormat="1" applyAlignment="1" applyProtection="1">
      <alignment wrapText="1"/>
    </xf>
    <xf numFmtId="0" fontId="11" fillId="0" borderId="1" xfId="0" applyFont="1" applyBorder="1" applyAlignment="1" applyProtection="1">
      <alignment horizontal="center" vertical="center"/>
    </xf>
    <xf numFmtId="0" fontId="11" fillId="0" borderId="1" xfId="0" applyFont="1" applyBorder="1" applyAlignment="1" applyProtection="1">
      <alignment horizontal="left" vertical="center" wrapText="1"/>
    </xf>
    <xf numFmtId="4" fontId="11" fillId="0" borderId="1" xfId="0" applyNumberFormat="1" applyFont="1" applyBorder="1" applyAlignment="1" applyProtection="1">
      <alignment horizontal="center" vertical="center"/>
    </xf>
    <xf numFmtId="0" fontId="11" fillId="0" borderId="1" xfId="0" applyFont="1" applyBorder="1" applyAlignment="1" applyProtection="1">
      <alignment horizontal="right" vertical="center"/>
    </xf>
    <xf numFmtId="0" fontId="11" fillId="0" borderId="1" xfId="0" applyFont="1" applyBorder="1" applyAlignment="1" applyProtection="1">
      <alignment vertical="center"/>
    </xf>
    <xf numFmtId="4" fontId="6" fillId="0" borderId="1" xfId="0" applyNumberFormat="1" applyFont="1" applyBorder="1" applyAlignment="1" applyProtection="1">
      <alignment horizontal="right" vertical="center"/>
    </xf>
    <xf numFmtId="0" fontId="6" fillId="0" borderId="1" xfId="0" applyFont="1" applyBorder="1" applyAlignment="1" applyProtection="1">
      <alignment horizontal="center" vertical="center" wrapText="1"/>
    </xf>
    <xf numFmtId="4" fontId="6" fillId="0" borderId="1" xfId="0" applyNumberFormat="1" applyFont="1" applyBorder="1" applyAlignment="1" applyProtection="1">
      <alignment horizontal="center" vertical="center" wrapText="1"/>
    </xf>
    <xf numFmtId="4" fontId="6" fillId="0" borderId="1" xfId="0" applyNumberFormat="1" applyFont="1" applyBorder="1" applyProtection="1"/>
    <xf numFmtId="0" fontId="11" fillId="0" borderId="1" xfId="0" applyFont="1" applyBorder="1" applyAlignment="1" applyProtection="1">
      <alignment horizontal="right" vertical="center"/>
    </xf>
    <xf numFmtId="4" fontId="11" fillId="0" borderId="1" xfId="0" applyNumberFormat="1" applyFont="1" applyBorder="1" applyProtection="1"/>
    <xf numFmtId="4" fontId="11" fillId="0" borderId="1" xfId="0" applyNumberFormat="1" applyFont="1" applyBorder="1" applyAlignment="1" applyProtection="1">
      <alignment horizontal="right" vertical="center"/>
    </xf>
    <xf numFmtId="0" fontId="6" fillId="0" borderId="1" xfId="0" applyFont="1" applyBorder="1" applyAlignment="1" applyProtection="1">
      <alignment horizontal="right" vertical="center"/>
    </xf>
    <xf numFmtId="0" fontId="6" fillId="0" borderId="1" xfId="0" applyFont="1" applyBorder="1" applyAlignment="1" applyProtection="1">
      <alignment vertical="center" wrapText="1"/>
    </xf>
    <xf numFmtId="0" fontId="6" fillId="0" borderId="1" xfId="0" applyFont="1" applyBorder="1" applyAlignment="1" applyProtection="1">
      <alignment horizontal="center" vertical="center"/>
    </xf>
    <xf numFmtId="4" fontId="6" fillId="0" borderId="1" xfId="0" applyNumberFormat="1" applyFont="1" applyBorder="1" applyAlignment="1" applyProtection="1">
      <alignment vertical="center"/>
    </xf>
    <xf numFmtId="0" fontId="11" fillId="0" borderId="1" xfId="0" applyFont="1" applyBorder="1" applyAlignment="1" applyProtection="1">
      <alignment vertical="center" wrapText="1"/>
    </xf>
    <xf numFmtId="4" fontId="6" fillId="0" borderId="1" xfId="0" applyNumberFormat="1" applyFont="1" applyBorder="1" applyAlignment="1" applyProtection="1">
      <alignment horizontal="center" vertical="center"/>
    </xf>
    <xf numFmtId="0" fontId="6" fillId="0" borderId="1" xfId="0" applyFont="1" applyBorder="1" applyAlignment="1" applyProtection="1">
      <alignment vertical="center"/>
    </xf>
    <xf numFmtId="0" fontId="11" fillId="0" borderId="2" xfId="0" applyFont="1" applyBorder="1" applyAlignment="1" applyProtection="1">
      <alignment horizontal="right" vertical="center"/>
    </xf>
    <xf numFmtId="0" fontId="11" fillId="0" borderId="3" xfId="0" applyFont="1" applyBorder="1" applyAlignment="1" applyProtection="1">
      <alignment horizontal="right" vertical="center"/>
    </xf>
    <xf numFmtId="0" fontId="11" fillId="0" borderId="4" xfId="0" applyFont="1" applyBorder="1" applyAlignment="1" applyProtection="1">
      <alignment horizontal="right" vertical="center"/>
    </xf>
    <xf numFmtId="0" fontId="11" fillId="0" borderId="1" xfId="0" applyFont="1" applyBorder="1" applyAlignment="1" applyProtection="1">
      <alignment horizontal="right" vertical="center" wrapText="1"/>
    </xf>
    <xf numFmtId="0" fontId="11" fillId="0" borderId="1" xfId="0" applyFont="1" applyBorder="1" applyAlignment="1" applyProtection="1">
      <alignment horizontal="right" vertical="center" wrapText="1"/>
    </xf>
    <xf numFmtId="0" fontId="3" fillId="0" borderId="0" xfId="0" applyFont="1" applyAlignment="1" applyProtection="1">
      <alignment horizontal="left" vertical="center" wrapText="1"/>
    </xf>
    <xf numFmtId="0" fontId="5" fillId="0" borderId="0" xfId="0" applyFont="1" applyAlignment="1" applyProtection="1">
      <alignment horizontal="left" vertical="center" wrapText="1"/>
    </xf>
    <xf numFmtId="0" fontId="3" fillId="0" borderId="0" xfId="0" applyFont="1" applyAlignment="1" applyProtection="1">
      <alignment horizontal="left" vertical="top" wrapText="1"/>
    </xf>
    <xf numFmtId="0" fontId="2" fillId="0" borderId="0" xfId="0" applyFont="1" applyAlignment="1" applyProtection="1">
      <alignment horizontal="left" vertical="top" wrapText="1"/>
    </xf>
    <xf numFmtId="0" fontId="5" fillId="0" borderId="0" xfId="0" applyFont="1" applyAlignment="1" applyProtection="1">
      <alignment horizontal="left" vertical="top"/>
    </xf>
    <xf numFmtId="0" fontId="14" fillId="0" borderId="0" xfId="0" applyFont="1" applyAlignment="1" applyProtection="1">
      <alignment horizontal="left" vertical="center" wrapText="1"/>
    </xf>
    <xf numFmtId="0" fontId="5" fillId="0" borderId="0" xfId="0" applyFont="1" applyAlignment="1" applyProtection="1">
      <alignment vertic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709989</xdr:colOff>
      <xdr:row>0</xdr:row>
      <xdr:rowOff>0</xdr:rowOff>
    </xdr:from>
    <xdr:to>
      <xdr:col>5</xdr:col>
      <xdr:colOff>279458</xdr:colOff>
      <xdr:row>0</xdr:row>
      <xdr:rowOff>752475</xdr:rowOff>
    </xdr:to>
    <xdr:pic>
      <xdr:nvPicPr>
        <xdr:cNvPr id="2" name="Imagen 1">
          <a:extLst>
            <a:ext uri="{FF2B5EF4-FFF2-40B4-BE49-F238E27FC236}">
              <a16:creationId xmlns:a16="http://schemas.microsoft.com/office/drawing/2014/main" id="{6924299F-1A43-4D0B-9E85-62343AD6B0A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089" t="8489" r="20141" b="34266"/>
        <a:stretch/>
      </xdr:blipFill>
      <xdr:spPr>
        <a:xfrm>
          <a:off x="9234864" y="0"/>
          <a:ext cx="712469" cy="7524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204FA-FFF3-4103-A82A-C68241E29E4F}">
  <dimension ref="A1:F97"/>
  <sheetViews>
    <sheetView tabSelected="1" topLeftCell="A80" workbookViewId="0">
      <selection activeCell="A19" sqref="A19:F19"/>
    </sheetView>
  </sheetViews>
  <sheetFormatPr baseColWidth="10" defaultRowHeight="15" x14ac:dyDescent="0.25"/>
  <cols>
    <col min="1" max="1" width="6" style="1" customWidth="1"/>
    <col min="2" max="2" width="50.28515625" style="2" customWidth="1"/>
    <col min="3" max="3" width="8.85546875" style="1" customWidth="1"/>
    <col min="4" max="4" width="11" style="3" customWidth="1"/>
    <col min="5" max="5" width="14.85546875" style="4" customWidth="1"/>
    <col min="6" max="6" width="14.140625" style="4" customWidth="1"/>
    <col min="7" max="16384" width="11.42578125" style="1"/>
  </cols>
  <sheetData>
    <row r="1" spans="1:6" x14ac:dyDescent="0.25">
      <c r="A1" s="120"/>
      <c r="B1" s="121"/>
      <c r="C1" s="120"/>
      <c r="D1" s="122"/>
      <c r="E1" s="123"/>
      <c r="F1" s="123"/>
    </row>
    <row r="2" spans="1:6" x14ac:dyDescent="0.25">
      <c r="A2" s="124" t="s">
        <v>0</v>
      </c>
      <c r="B2" s="124"/>
      <c r="C2" s="124"/>
      <c r="D2" s="124"/>
      <c r="E2" s="124"/>
      <c r="F2" s="124"/>
    </row>
    <row r="3" spans="1:6" x14ac:dyDescent="0.25">
      <c r="A3" s="124" t="s">
        <v>1</v>
      </c>
      <c r="B3" s="124"/>
      <c r="C3" s="124"/>
      <c r="D3" s="124"/>
      <c r="E3" s="124"/>
      <c r="F3" s="124"/>
    </row>
    <row r="4" spans="1:6" x14ac:dyDescent="0.25">
      <c r="A4" s="120"/>
      <c r="B4" s="121"/>
      <c r="C4" s="120"/>
      <c r="D4" s="122"/>
      <c r="E4" s="123"/>
      <c r="F4" s="123"/>
    </row>
    <row r="5" spans="1:6" ht="29.45" customHeight="1" x14ac:dyDescent="0.25">
      <c r="A5" s="125" t="s">
        <v>2</v>
      </c>
      <c r="B5" s="125"/>
      <c r="C5" s="125"/>
      <c r="D5" s="125"/>
      <c r="E5" s="125"/>
      <c r="F5" s="125"/>
    </row>
    <row r="6" spans="1:6" x14ac:dyDescent="0.25">
      <c r="A6" s="120"/>
      <c r="B6" s="121"/>
      <c r="C6" s="120"/>
      <c r="D6" s="122"/>
      <c r="E6" s="123"/>
      <c r="F6" s="123"/>
    </row>
    <row r="7" spans="1:6" x14ac:dyDescent="0.25">
      <c r="A7" s="108" t="s">
        <v>3</v>
      </c>
      <c r="B7" s="108"/>
      <c r="C7" s="108"/>
      <c r="D7" s="108"/>
      <c r="E7" s="108"/>
      <c r="F7" s="108"/>
    </row>
    <row r="8" spans="1:6" x14ac:dyDescent="0.25">
      <c r="A8" s="120"/>
      <c r="B8" s="121"/>
      <c r="C8" s="120"/>
      <c r="D8" s="122"/>
      <c r="E8" s="123"/>
      <c r="F8" s="123"/>
    </row>
    <row r="9" spans="1:6" x14ac:dyDescent="0.25">
      <c r="A9" s="126"/>
      <c r="B9" s="121"/>
      <c r="C9" s="120"/>
      <c r="D9" s="122"/>
      <c r="E9" s="123"/>
      <c r="F9" s="123"/>
    </row>
    <row r="10" spans="1:6" x14ac:dyDescent="0.25">
      <c r="A10" s="127" t="s">
        <v>4</v>
      </c>
      <c r="B10" s="127"/>
      <c r="C10" s="127"/>
      <c r="D10" s="127"/>
      <c r="E10" s="127"/>
      <c r="F10" s="127"/>
    </row>
    <row r="11" spans="1:6" x14ac:dyDescent="0.25">
      <c r="A11" s="128" t="s">
        <v>5</v>
      </c>
      <c r="B11" s="128"/>
      <c r="C11" s="128"/>
      <c r="D11" s="128"/>
      <c r="E11" s="128"/>
      <c r="F11" s="128"/>
    </row>
    <row r="12" spans="1:6" x14ac:dyDescent="0.25">
      <c r="A12" s="129" t="s">
        <v>6</v>
      </c>
      <c r="B12" s="130"/>
      <c r="C12" s="131"/>
      <c r="D12" s="132"/>
      <c r="E12" s="133"/>
      <c r="F12" s="133"/>
    </row>
    <row r="13" spans="1:6" x14ac:dyDescent="0.25">
      <c r="A13" s="120" t="s">
        <v>7</v>
      </c>
      <c r="B13" s="121"/>
      <c r="C13" s="120"/>
      <c r="D13" s="122"/>
      <c r="E13" s="123"/>
      <c r="F13" s="123"/>
    </row>
    <row r="14" spans="1:6" x14ac:dyDescent="0.25">
      <c r="A14" s="120"/>
      <c r="B14" s="121"/>
      <c r="C14" s="120"/>
      <c r="D14" s="122"/>
      <c r="E14" s="123"/>
      <c r="F14" s="123"/>
    </row>
    <row r="15" spans="1:6" x14ac:dyDescent="0.25">
      <c r="A15" s="127" t="s">
        <v>132</v>
      </c>
      <c r="B15" s="127"/>
      <c r="C15" s="127"/>
      <c r="D15" s="127"/>
      <c r="E15" s="127"/>
      <c r="F15" s="127"/>
    </row>
    <row r="16" spans="1:6" x14ac:dyDescent="0.25">
      <c r="A16" s="120"/>
      <c r="B16" s="121"/>
      <c r="C16" s="120"/>
      <c r="D16" s="122"/>
      <c r="E16" s="123"/>
      <c r="F16" s="123"/>
    </row>
    <row r="17" spans="1:6" x14ac:dyDescent="0.25">
      <c r="A17" s="134" t="s">
        <v>8</v>
      </c>
      <c r="B17" s="134"/>
      <c r="C17" s="134"/>
      <c r="D17" s="134"/>
      <c r="E17" s="134"/>
      <c r="F17" s="134"/>
    </row>
    <row r="18" spans="1:6" x14ac:dyDescent="0.25">
      <c r="A18" s="120"/>
      <c r="B18" s="121"/>
      <c r="C18" s="120"/>
      <c r="D18" s="122"/>
      <c r="E18" s="123"/>
      <c r="F18" s="123"/>
    </row>
    <row r="19" spans="1:6" ht="74.25" customHeight="1" x14ac:dyDescent="0.25">
      <c r="A19" s="135" t="s">
        <v>131</v>
      </c>
      <c r="B19" s="135"/>
      <c r="C19" s="135"/>
      <c r="D19" s="135"/>
      <c r="E19" s="135"/>
      <c r="F19" s="135"/>
    </row>
    <row r="20" spans="1:6" x14ac:dyDescent="0.25">
      <c r="A20" s="136"/>
      <c r="B20" s="137"/>
      <c r="C20" s="122"/>
      <c r="D20" s="122"/>
      <c r="E20" s="123"/>
      <c r="F20" s="123"/>
    </row>
    <row r="21" spans="1:6" x14ac:dyDescent="0.25">
      <c r="A21" s="120"/>
      <c r="B21" s="121"/>
      <c r="C21" s="120"/>
      <c r="D21" s="122"/>
      <c r="E21" s="123"/>
      <c r="F21" s="123"/>
    </row>
    <row r="22" spans="1:6" x14ac:dyDescent="0.25">
      <c r="A22" s="138" t="s">
        <v>9</v>
      </c>
      <c r="B22" s="139" t="s">
        <v>10</v>
      </c>
      <c r="C22" s="138" t="s">
        <v>11</v>
      </c>
      <c r="D22" s="140" t="s">
        <v>12</v>
      </c>
      <c r="E22" s="140" t="s">
        <v>13</v>
      </c>
      <c r="F22" s="140" t="s">
        <v>14</v>
      </c>
    </row>
    <row r="23" spans="1:6" x14ac:dyDescent="0.25">
      <c r="A23" s="141">
        <v>1</v>
      </c>
      <c r="B23" s="142" t="s">
        <v>15</v>
      </c>
      <c r="C23" s="142"/>
      <c r="D23" s="142"/>
      <c r="E23" s="142"/>
      <c r="F23" s="143"/>
    </row>
    <row r="24" spans="1:6" x14ac:dyDescent="0.25">
      <c r="A24" s="144" t="s">
        <v>44</v>
      </c>
      <c r="B24" s="144" t="s">
        <v>45</v>
      </c>
      <c r="C24" s="144" t="s">
        <v>18</v>
      </c>
      <c r="D24" s="144">
        <v>293.7</v>
      </c>
      <c r="E24" s="119"/>
      <c r="F24" s="146">
        <f t="shared" ref="F24:F28" si="0">+ROUND(D24*E24,2)</f>
        <v>0</v>
      </c>
    </row>
    <row r="25" spans="1:6" ht="22.5" x14ac:dyDescent="0.25">
      <c r="A25" s="144" t="s">
        <v>46</v>
      </c>
      <c r="B25" s="144" t="s">
        <v>47</v>
      </c>
      <c r="C25" s="144" t="s">
        <v>16</v>
      </c>
      <c r="D25" s="144">
        <v>12.74</v>
      </c>
      <c r="E25" s="119"/>
      <c r="F25" s="146">
        <f t="shared" si="0"/>
        <v>0</v>
      </c>
    </row>
    <row r="26" spans="1:6" ht="22.5" x14ac:dyDescent="0.25">
      <c r="A26" s="144" t="s">
        <v>48</v>
      </c>
      <c r="B26" s="144" t="s">
        <v>49</v>
      </c>
      <c r="C26" s="144" t="s">
        <v>18</v>
      </c>
      <c r="D26" s="144">
        <v>98.94</v>
      </c>
      <c r="E26" s="119"/>
      <c r="F26" s="146">
        <f t="shared" si="0"/>
        <v>0</v>
      </c>
    </row>
    <row r="27" spans="1:6" ht="22.5" x14ac:dyDescent="0.25">
      <c r="A27" s="144" t="s">
        <v>50</v>
      </c>
      <c r="B27" s="144" t="s">
        <v>51</v>
      </c>
      <c r="C27" s="144" t="s">
        <v>18</v>
      </c>
      <c r="D27" s="144">
        <v>13.48</v>
      </c>
      <c r="E27" s="119"/>
      <c r="F27" s="146">
        <f t="shared" si="0"/>
        <v>0</v>
      </c>
    </row>
    <row r="28" spans="1:6" ht="22.5" x14ac:dyDescent="0.25">
      <c r="A28" s="144" t="s">
        <v>52</v>
      </c>
      <c r="B28" s="144" t="s">
        <v>53</v>
      </c>
      <c r="C28" s="144" t="s">
        <v>19</v>
      </c>
      <c r="D28" s="144">
        <v>42</v>
      </c>
      <c r="E28" s="119"/>
      <c r="F28" s="146">
        <f t="shared" si="0"/>
        <v>0</v>
      </c>
    </row>
    <row r="29" spans="1:6" ht="22.5" x14ac:dyDescent="0.25">
      <c r="A29" s="144" t="s">
        <v>54</v>
      </c>
      <c r="B29" s="144" t="s">
        <v>55</v>
      </c>
      <c r="C29" s="144" t="s">
        <v>16</v>
      </c>
      <c r="D29" s="145">
        <v>29.3</v>
      </c>
      <c r="E29" s="5"/>
      <c r="F29" s="146">
        <f>+ROUND(D29*E29,2)</f>
        <v>0</v>
      </c>
    </row>
    <row r="30" spans="1:6" x14ac:dyDescent="0.25">
      <c r="A30" s="147" t="s">
        <v>17</v>
      </c>
      <c r="B30" s="147"/>
      <c r="C30" s="147"/>
      <c r="D30" s="147"/>
      <c r="E30" s="147"/>
      <c r="F30" s="148">
        <f>ROUND(SUM(F24:F29),2)</f>
        <v>0</v>
      </c>
    </row>
    <row r="31" spans="1:6" x14ac:dyDescent="0.25">
      <c r="A31" s="141">
        <v>2</v>
      </c>
      <c r="B31" s="142" t="s">
        <v>58</v>
      </c>
      <c r="C31" s="142"/>
      <c r="D31" s="142"/>
      <c r="E31" s="142"/>
      <c r="F31" s="143"/>
    </row>
    <row r="32" spans="1:6" ht="22.5" x14ac:dyDescent="0.25">
      <c r="A32" s="144" t="s">
        <v>59</v>
      </c>
      <c r="B32" s="144" t="s">
        <v>60</v>
      </c>
      <c r="C32" s="144" t="s">
        <v>16</v>
      </c>
      <c r="D32" s="145">
        <v>12.91</v>
      </c>
      <c r="E32" s="6"/>
      <c r="F32" s="146">
        <f t="shared" ref="F32:F42" si="1">+ROUND(D32*E32,2)</f>
        <v>0</v>
      </c>
    </row>
    <row r="33" spans="1:6" x14ac:dyDescent="0.25">
      <c r="A33" s="144" t="s">
        <v>61</v>
      </c>
      <c r="B33" s="144" t="s">
        <v>62</v>
      </c>
      <c r="C33" s="144" t="s">
        <v>18</v>
      </c>
      <c r="D33" s="145">
        <v>7.83</v>
      </c>
      <c r="E33" s="6"/>
      <c r="F33" s="146">
        <f t="shared" si="1"/>
        <v>0</v>
      </c>
    </row>
    <row r="34" spans="1:6" ht="22.5" x14ac:dyDescent="0.25">
      <c r="A34" s="144" t="s">
        <v>63</v>
      </c>
      <c r="B34" s="144" t="s">
        <v>64</v>
      </c>
      <c r="C34" s="144" t="s">
        <v>18</v>
      </c>
      <c r="D34" s="145">
        <v>11.93</v>
      </c>
      <c r="E34" s="6"/>
      <c r="F34" s="146">
        <f t="shared" si="1"/>
        <v>0</v>
      </c>
    </row>
    <row r="35" spans="1:6" x14ac:dyDescent="0.25">
      <c r="A35" s="144" t="s">
        <v>65</v>
      </c>
      <c r="B35" s="144" t="s">
        <v>66</v>
      </c>
      <c r="C35" s="144" t="s">
        <v>18</v>
      </c>
      <c r="D35" s="145">
        <v>37.5</v>
      </c>
      <c r="E35" s="6"/>
      <c r="F35" s="146">
        <f t="shared" si="1"/>
        <v>0</v>
      </c>
    </row>
    <row r="36" spans="1:6" x14ac:dyDescent="0.25">
      <c r="A36" s="144" t="s">
        <v>67</v>
      </c>
      <c r="B36" s="144" t="s">
        <v>68</v>
      </c>
      <c r="C36" s="144" t="s">
        <v>18</v>
      </c>
      <c r="D36" s="145">
        <v>37.5</v>
      </c>
      <c r="E36" s="6"/>
      <c r="F36" s="146">
        <f t="shared" si="1"/>
        <v>0</v>
      </c>
    </row>
    <row r="37" spans="1:6" ht="22.5" x14ac:dyDescent="0.25">
      <c r="A37" s="144" t="s">
        <v>69</v>
      </c>
      <c r="B37" s="144" t="s">
        <v>70</v>
      </c>
      <c r="C37" s="144" t="s">
        <v>18</v>
      </c>
      <c r="D37" s="145">
        <v>161.47999999999999</v>
      </c>
      <c r="E37" s="6"/>
      <c r="F37" s="146">
        <f t="shared" si="1"/>
        <v>0</v>
      </c>
    </row>
    <row r="38" spans="1:6" ht="22.5" x14ac:dyDescent="0.25">
      <c r="A38" s="144" t="s">
        <v>71</v>
      </c>
      <c r="B38" s="144" t="s">
        <v>72</v>
      </c>
      <c r="C38" s="144" t="s">
        <v>18</v>
      </c>
      <c r="D38" s="145">
        <v>99.4</v>
      </c>
      <c r="E38" s="6"/>
      <c r="F38" s="146">
        <f t="shared" si="1"/>
        <v>0</v>
      </c>
    </row>
    <row r="39" spans="1:6" ht="45" x14ac:dyDescent="0.25">
      <c r="A39" s="144" t="s">
        <v>73</v>
      </c>
      <c r="B39" s="144" t="s">
        <v>74</v>
      </c>
      <c r="C39" s="144" t="s">
        <v>19</v>
      </c>
      <c r="D39" s="145">
        <v>2</v>
      </c>
      <c r="E39" s="6"/>
      <c r="F39" s="146">
        <f t="shared" si="1"/>
        <v>0</v>
      </c>
    </row>
    <row r="40" spans="1:6" x14ac:dyDescent="0.25">
      <c r="A40" s="144" t="s">
        <v>75</v>
      </c>
      <c r="B40" s="144" t="s">
        <v>76</v>
      </c>
      <c r="C40" s="144" t="s">
        <v>18</v>
      </c>
      <c r="D40" s="145">
        <v>99.4</v>
      </c>
      <c r="E40" s="6"/>
      <c r="F40" s="146">
        <f t="shared" si="1"/>
        <v>0</v>
      </c>
    </row>
    <row r="41" spans="1:6" x14ac:dyDescent="0.25">
      <c r="A41" s="144" t="s">
        <v>77</v>
      </c>
      <c r="B41" s="144" t="s">
        <v>78</v>
      </c>
      <c r="C41" s="144" t="s">
        <v>18</v>
      </c>
      <c r="D41" s="145">
        <v>12.91</v>
      </c>
      <c r="E41" s="6"/>
      <c r="F41" s="146">
        <f t="shared" si="1"/>
        <v>0</v>
      </c>
    </row>
    <row r="42" spans="1:6" ht="22.5" x14ac:dyDescent="0.25">
      <c r="A42" s="144" t="s">
        <v>79</v>
      </c>
      <c r="B42" s="144" t="s">
        <v>80</v>
      </c>
      <c r="C42" s="144" t="s">
        <v>19</v>
      </c>
      <c r="D42" s="145">
        <v>4</v>
      </c>
      <c r="E42" s="6"/>
      <c r="F42" s="146">
        <f t="shared" si="1"/>
        <v>0</v>
      </c>
    </row>
    <row r="43" spans="1:6" x14ac:dyDescent="0.25">
      <c r="A43" s="147" t="s">
        <v>17</v>
      </c>
      <c r="B43" s="147"/>
      <c r="C43" s="147"/>
      <c r="D43" s="147"/>
      <c r="E43" s="147"/>
      <c r="F43" s="149">
        <f>ROUND(SUM(F32:F42),2)</f>
        <v>0</v>
      </c>
    </row>
    <row r="44" spans="1:6" x14ac:dyDescent="0.25">
      <c r="A44" s="141"/>
      <c r="B44" s="142" t="s">
        <v>81</v>
      </c>
      <c r="C44" s="142"/>
      <c r="D44" s="142"/>
      <c r="E44" s="142"/>
      <c r="F44" s="143"/>
    </row>
    <row r="45" spans="1:6" ht="33.75" x14ac:dyDescent="0.25">
      <c r="A45" s="150" t="s">
        <v>82</v>
      </c>
      <c r="B45" s="151" t="s">
        <v>83</v>
      </c>
      <c r="C45" s="152" t="s">
        <v>84</v>
      </c>
      <c r="D45" s="143">
        <v>39.57</v>
      </c>
      <c r="E45" s="6"/>
      <c r="F45" s="146">
        <f t="shared" ref="F45:F48" si="2">+ROUND(D45*E45,2)</f>
        <v>0</v>
      </c>
    </row>
    <row r="46" spans="1:6" ht="33.75" x14ac:dyDescent="0.25">
      <c r="A46" s="150" t="s">
        <v>85</v>
      </c>
      <c r="B46" s="151" t="s">
        <v>86</v>
      </c>
      <c r="C46" s="152" t="s">
        <v>84</v>
      </c>
      <c r="D46" s="143">
        <v>1.85</v>
      </c>
      <c r="E46" s="6"/>
      <c r="F46" s="146">
        <f t="shared" si="2"/>
        <v>0</v>
      </c>
    </row>
    <row r="47" spans="1:6" ht="33.75" x14ac:dyDescent="0.25">
      <c r="A47" s="150" t="s">
        <v>87</v>
      </c>
      <c r="B47" s="151" t="s">
        <v>88</v>
      </c>
      <c r="C47" s="152" t="s">
        <v>18</v>
      </c>
      <c r="D47" s="143">
        <v>10.9</v>
      </c>
      <c r="E47" s="6"/>
      <c r="F47" s="146">
        <f t="shared" si="2"/>
        <v>0</v>
      </c>
    </row>
    <row r="48" spans="1:6" ht="45" x14ac:dyDescent="0.25">
      <c r="A48" s="150" t="s">
        <v>89</v>
      </c>
      <c r="B48" s="151" t="s">
        <v>90</v>
      </c>
      <c r="C48" s="152" t="s">
        <v>16</v>
      </c>
      <c r="D48" s="143">
        <v>10.3</v>
      </c>
      <c r="E48" s="6"/>
      <c r="F48" s="146">
        <f t="shared" si="2"/>
        <v>0</v>
      </c>
    </row>
    <row r="49" spans="1:6" x14ac:dyDescent="0.25">
      <c r="A49" s="147" t="s">
        <v>17</v>
      </c>
      <c r="B49" s="147"/>
      <c r="C49" s="147"/>
      <c r="D49" s="147"/>
      <c r="E49" s="147"/>
      <c r="F49" s="148">
        <f>ROUND(SUM(F45:F48),2)</f>
        <v>0</v>
      </c>
    </row>
    <row r="50" spans="1:6" x14ac:dyDescent="0.25">
      <c r="A50" s="141">
        <v>3</v>
      </c>
      <c r="B50" s="142" t="s">
        <v>91</v>
      </c>
      <c r="C50" s="142"/>
      <c r="D50" s="142"/>
      <c r="E50" s="142"/>
      <c r="F50" s="143"/>
    </row>
    <row r="51" spans="1:6" s="105" customFormat="1" x14ac:dyDescent="0.25">
      <c r="A51" s="150" t="s">
        <v>92</v>
      </c>
      <c r="B51" s="151" t="s">
        <v>93</v>
      </c>
      <c r="C51" s="152" t="s">
        <v>16</v>
      </c>
      <c r="D51" s="153">
        <v>89.48</v>
      </c>
      <c r="E51" s="119"/>
      <c r="F51" s="146">
        <f t="shared" ref="F51:F56" si="3">+ROUND(D51*E51,2)</f>
        <v>0</v>
      </c>
    </row>
    <row r="52" spans="1:6" x14ac:dyDescent="0.25">
      <c r="A52" s="150" t="s">
        <v>94</v>
      </c>
      <c r="B52" s="151" t="s">
        <v>95</v>
      </c>
      <c r="C52" s="152" t="s">
        <v>16</v>
      </c>
      <c r="D52" s="143">
        <v>108.52</v>
      </c>
      <c r="E52" s="6"/>
      <c r="F52" s="146">
        <f t="shared" si="3"/>
        <v>0</v>
      </c>
    </row>
    <row r="53" spans="1:6" x14ac:dyDescent="0.25">
      <c r="A53" s="150" t="s">
        <v>96</v>
      </c>
      <c r="B53" s="151" t="s">
        <v>97</v>
      </c>
      <c r="C53" s="152" t="s">
        <v>16</v>
      </c>
      <c r="D53" s="143">
        <v>1.2</v>
      </c>
      <c r="E53" s="6"/>
      <c r="F53" s="146">
        <f t="shared" si="3"/>
        <v>0</v>
      </c>
    </row>
    <row r="54" spans="1:6" x14ac:dyDescent="0.25">
      <c r="A54" s="150" t="s">
        <v>98</v>
      </c>
      <c r="B54" s="151" t="s">
        <v>99</v>
      </c>
      <c r="C54" s="152" t="s">
        <v>16</v>
      </c>
      <c r="D54" s="143">
        <v>50</v>
      </c>
      <c r="E54" s="6"/>
      <c r="F54" s="146">
        <f t="shared" si="3"/>
        <v>0</v>
      </c>
    </row>
    <row r="55" spans="1:6" ht="33.75" x14ac:dyDescent="0.25">
      <c r="A55" s="150" t="s">
        <v>100</v>
      </c>
      <c r="B55" s="151" t="s">
        <v>101</v>
      </c>
      <c r="C55" s="152" t="s">
        <v>19</v>
      </c>
      <c r="D55" s="143">
        <v>16</v>
      </c>
      <c r="E55" s="6"/>
      <c r="F55" s="146">
        <f t="shared" si="3"/>
        <v>0</v>
      </c>
    </row>
    <row r="56" spans="1:6" ht="22.5" x14ac:dyDescent="0.25">
      <c r="A56" s="150" t="s">
        <v>102</v>
      </c>
      <c r="B56" s="151" t="s">
        <v>103</v>
      </c>
      <c r="C56" s="152" t="s">
        <v>19</v>
      </c>
      <c r="D56" s="143">
        <v>4</v>
      </c>
      <c r="E56" s="6"/>
      <c r="F56" s="146">
        <f t="shared" si="3"/>
        <v>0</v>
      </c>
    </row>
    <row r="57" spans="1:6" x14ac:dyDescent="0.25">
      <c r="A57" s="147" t="s">
        <v>17</v>
      </c>
      <c r="B57" s="147"/>
      <c r="C57" s="147"/>
      <c r="D57" s="147"/>
      <c r="E57" s="147"/>
      <c r="F57" s="148">
        <f>ROUND(SUM(F51:F56),2)</f>
        <v>0</v>
      </c>
    </row>
    <row r="58" spans="1:6" x14ac:dyDescent="0.25">
      <c r="A58" s="141"/>
      <c r="B58" s="154" t="s">
        <v>104</v>
      </c>
      <c r="C58" s="152"/>
      <c r="D58" s="153"/>
      <c r="E58" s="153"/>
      <c r="F58" s="143"/>
    </row>
    <row r="59" spans="1:6" ht="22.5" x14ac:dyDescent="0.25">
      <c r="A59" s="152" t="s">
        <v>105</v>
      </c>
      <c r="B59" s="144" t="s">
        <v>106</v>
      </c>
      <c r="C59" s="152" t="s">
        <v>19</v>
      </c>
      <c r="D59" s="155">
        <v>2</v>
      </c>
      <c r="E59" s="119"/>
      <c r="F59" s="146">
        <f t="shared" ref="F59:F65" si="4">+ROUND(D59*E59,2)</f>
        <v>0</v>
      </c>
    </row>
    <row r="60" spans="1:6" ht="33.75" x14ac:dyDescent="0.25">
      <c r="A60" s="152" t="s">
        <v>107</v>
      </c>
      <c r="B60" s="144" t="s">
        <v>108</v>
      </c>
      <c r="C60" s="152" t="s">
        <v>19</v>
      </c>
      <c r="D60" s="155">
        <v>15</v>
      </c>
      <c r="E60" s="119"/>
      <c r="F60" s="146">
        <f t="shared" si="4"/>
        <v>0</v>
      </c>
    </row>
    <row r="61" spans="1:6" ht="45" x14ac:dyDescent="0.25">
      <c r="A61" s="152" t="s">
        <v>109</v>
      </c>
      <c r="B61" s="144" t="s">
        <v>110</v>
      </c>
      <c r="C61" s="152" t="s">
        <v>19</v>
      </c>
      <c r="D61" s="155">
        <v>18</v>
      </c>
      <c r="E61" s="119"/>
      <c r="F61" s="146">
        <f t="shared" si="4"/>
        <v>0</v>
      </c>
    </row>
    <row r="62" spans="1:6" ht="56.25" x14ac:dyDescent="0.25">
      <c r="A62" s="152" t="s">
        <v>111</v>
      </c>
      <c r="B62" s="144" t="s">
        <v>112</v>
      </c>
      <c r="C62" s="152" t="s">
        <v>19</v>
      </c>
      <c r="D62" s="155">
        <v>6</v>
      </c>
      <c r="E62" s="119"/>
      <c r="F62" s="146">
        <f t="shared" si="4"/>
        <v>0</v>
      </c>
    </row>
    <row r="63" spans="1:6" ht="22.5" x14ac:dyDescent="0.25">
      <c r="A63" s="152" t="s">
        <v>113</v>
      </c>
      <c r="B63" s="144" t="s">
        <v>114</v>
      </c>
      <c r="C63" s="152" t="s">
        <v>19</v>
      </c>
      <c r="D63" s="155">
        <v>11</v>
      </c>
      <c r="E63" s="119"/>
      <c r="F63" s="146">
        <f t="shared" si="4"/>
        <v>0</v>
      </c>
    </row>
    <row r="64" spans="1:6" x14ac:dyDescent="0.25">
      <c r="A64" s="152" t="s">
        <v>115</v>
      </c>
      <c r="B64" s="144" t="s">
        <v>116</v>
      </c>
      <c r="C64" s="152" t="s">
        <v>19</v>
      </c>
      <c r="D64" s="155">
        <v>18</v>
      </c>
      <c r="E64" s="6"/>
      <c r="F64" s="146">
        <f t="shared" ref="F64" si="5">+ROUND(D64*E64,2)</f>
        <v>0</v>
      </c>
    </row>
    <row r="65" spans="1:6" ht="22.5" x14ac:dyDescent="0.25">
      <c r="A65" s="152" t="s">
        <v>117</v>
      </c>
      <c r="B65" s="144" t="s">
        <v>118</v>
      </c>
      <c r="C65" s="152" t="s">
        <v>19</v>
      </c>
      <c r="D65" s="155">
        <v>2</v>
      </c>
      <c r="E65" s="6"/>
      <c r="F65" s="146">
        <f t="shared" si="4"/>
        <v>0</v>
      </c>
    </row>
    <row r="66" spans="1:6" x14ac:dyDescent="0.25">
      <c r="A66" s="147" t="s">
        <v>17</v>
      </c>
      <c r="B66" s="147"/>
      <c r="C66" s="147"/>
      <c r="D66" s="147"/>
      <c r="E66" s="147"/>
      <c r="F66" s="148">
        <f>ROUND(SUM(F59:F65),)</f>
        <v>0</v>
      </c>
    </row>
    <row r="67" spans="1:6" x14ac:dyDescent="0.25">
      <c r="A67" s="141">
        <v>4</v>
      </c>
      <c r="B67" s="142" t="s">
        <v>119</v>
      </c>
      <c r="C67" s="142"/>
      <c r="D67" s="142"/>
      <c r="E67" s="142"/>
      <c r="F67" s="146"/>
    </row>
    <row r="68" spans="1:6" ht="22.5" x14ac:dyDescent="0.25">
      <c r="A68" s="150" t="s">
        <v>120</v>
      </c>
      <c r="B68" s="151" t="s">
        <v>121</v>
      </c>
      <c r="C68" s="152" t="s">
        <v>19</v>
      </c>
      <c r="D68" s="143">
        <v>4</v>
      </c>
      <c r="E68" s="6"/>
      <c r="F68" s="146">
        <f t="shared" ref="F68:F70" si="6">+ROUND(D68*E68,2)</f>
        <v>0</v>
      </c>
    </row>
    <row r="69" spans="1:6" ht="22.5" x14ac:dyDescent="0.25">
      <c r="A69" s="150" t="s">
        <v>122</v>
      </c>
      <c r="B69" s="151" t="s">
        <v>123</v>
      </c>
      <c r="C69" s="152" t="s">
        <v>19</v>
      </c>
      <c r="D69" s="143">
        <v>8</v>
      </c>
      <c r="E69" s="6"/>
      <c r="F69" s="146">
        <f t="shared" si="6"/>
        <v>0</v>
      </c>
    </row>
    <row r="70" spans="1:6" ht="33.75" x14ac:dyDescent="0.25">
      <c r="A70" s="150" t="s">
        <v>124</v>
      </c>
      <c r="B70" s="151" t="s">
        <v>125</v>
      </c>
      <c r="C70" s="152" t="s">
        <v>19</v>
      </c>
      <c r="D70" s="143">
        <v>4</v>
      </c>
      <c r="E70" s="6"/>
      <c r="F70" s="146">
        <f t="shared" si="6"/>
        <v>0</v>
      </c>
    </row>
    <row r="71" spans="1:6" x14ac:dyDescent="0.25">
      <c r="A71" s="147" t="s">
        <v>17</v>
      </c>
      <c r="B71" s="147"/>
      <c r="C71" s="147"/>
      <c r="D71" s="147"/>
      <c r="E71" s="147"/>
      <c r="F71" s="148">
        <f>ROUND(SUM(F68:F70),)</f>
        <v>0</v>
      </c>
    </row>
    <row r="72" spans="1:6" x14ac:dyDescent="0.25">
      <c r="A72" s="147"/>
      <c r="B72" s="147"/>
      <c r="C72" s="147"/>
      <c r="D72" s="147"/>
      <c r="E72" s="147"/>
      <c r="F72" s="149"/>
    </row>
    <row r="73" spans="1:6" x14ac:dyDescent="0.25">
      <c r="A73" s="156"/>
      <c r="B73" s="151"/>
      <c r="C73" s="157" t="s">
        <v>20</v>
      </c>
      <c r="D73" s="158"/>
      <c r="E73" s="159"/>
      <c r="F73" s="149">
        <f>ROUND((SUM(F24:F72)/2),2)</f>
        <v>0</v>
      </c>
    </row>
    <row r="74" spans="1:6" x14ac:dyDescent="0.25">
      <c r="A74" s="156"/>
      <c r="B74" s="160" t="s">
        <v>133</v>
      </c>
      <c r="C74" s="157" t="s">
        <v>21</v>
      </c>
      <c r="D74" s="159"/>
      <c r="E74" s="7"/>
      <c r="F74" s="149">
        <f>+ROUND($F$73*E74,2)</f>
        <v>0</v>
      </c>
    </row>
    <row r="75" spans="1:6" x14ac:dyDescent="0.25">
      <c r="A75" s="156"/>
      <c r="B75" s="160"/>
      <c r="C75" s="157" t="s">
        <v>22</v>
      </c>
      <c r="D75" s="159"/>
      <c r="E75" s="7"/>
      <c r="F75" s="149">
        <f>+ROUND($F$73*E75,2)</f>
        <v>0</v>
      </c>
    </row>
    <row r="76" spans="1:6" x14ac:dyDescent="0.25">
      <c r="A76" s="156"/>
      <c r="B76" s="160"/>
      <c r="C76" s="157" t="s">
        <v>23</v>
      </c>
      <c r="D76" s="159"/>
      <c r="E76" s="7"/>
      <c r="F76" s="149">
        <f>+ROUND($F$73*E76,2)</f>
        <v>0</v>
      </c>
    </row>
    <row r="77" spans="1:6" x14ac:dyDescent="0.25">
      <c r="A77" s="156"/>
      <c r="B77" s="161"/>
      <c r="C77" s="157" t="s">
        <v>24</v>
      </c>
      <c r="D77" s="159"/>
      <c r="E77" s="7"/>
      <c r="F77" s="149">
        <f>+ROUND(F76*E77,2)</f>
        <v>0</v>
      </c>
    </row>
    <row r="78" spans="1:6" x14ac:dyDescent="0.25">
      <c r="A78" s="156"/>
      <c r="B78" s="151"/>
      <c r="C78" s="157" t="s">
        <v>25</v>
      </c>
      <c r="D78" s="158"/>
      <c r="E78" s="159"/>
      <c r="F78" s="149">
        <f>ROUND(SUM(F73:F77),2)</f>
        <v>0</v>
      </c>
    </row>
    <row r="79" spans="1:6" ht="42" customHeight="1" x14ac:dyDescent="0.25">
      <c r="A79" s="120"/>
      <c r="B79" s="121"/>
      <c r="C79" s="120"/>
      <c r="D79" s="122"/>
      <c r="E79" s="123"/>
      <c r="F79" s="123"/>
    </row>
    <row r="80" spans="1:6" x14ac:dyDescent="0.25">
      <c r="A80" s="162" t="s">
        <v>26</v>
      </c>
      <c r="B80" s="162"/>
      <c r="C80" s="162"/>
      <c r="D80" s="162"/>
      <c r="E80" s="162"/>
      <c r="F80" s="162"/>
    </row>
    <row r="81" spans="1:6" ht="23.45" customHeight="1" x14ac:dyDescent="0.25">
      <c r="A81" s="163" t="s">
        <v>27</v>
      </c>
      <c r="B81" s="163"/>
      <c r="C81" s="163"/>
      <c r="D81" s="163"/>
      <c r="E81" s="163"/>
      <c r="F81" s="163"/>
    </row>
    <row r="82" spans="1:6" ht="39" customHeight="1" x14ac:dyDescent="0.25">
      <c r="A82" s="164" t="s">
        <v>28</v>
      </c>
      <c r="B82" s="164"/>
      <c r="C82" s="164"/>
      <c r="D82" s="164"/>
      <c r="E82" s="164"/>
      <c r="F82" s="164"/>
    </row>
    <row r="83" spans="1:6" x14ac:dyDescent="0.25">
      <c r="A83" s="165" t="s">
        <v>134</v>
      </c>
      <c r="B83" s="165"/>
      <c r="C83" s="165"/>
      <c r="D83" s="165"/>
      <c r="E83" s="165"/>
      <c r="F83" s="165"/>
    </row>
    <row r="84" spans="1:6" ht="52.9" customHeight="1" x14ac:dyDescent="0.25">
      <c r="A84" s="166"/>
      <c r="B84" s="166"/>
      <c r="C84" s="166"/>
      <c r="D84" s="166"/>
      <c r="E84" s="166"/>
      <c r="F84" s="166"/>
    </row>
    <row r="85" spans="1:6" x14ac:dyDescent="0.25">
      <c r="A85" s="107" t="s">
        <v>29</v>
      </c>
      <c r="B85" s="107"/>
      <c r="C85" s="107"/>
      <c r="D85" s="107"/>
      <c r="E85" s="107"/>
      <c r="F85" s="107"/>
    </row>
    <row r="87" spans="1:6" ht="43.15" customHeight="1" x14ac:dyDescent="0.25">
      <c r="A87" s="163" t="s">
        <v>30</v>
      </c>
      <c r="B87" s="163"/>
      <c r="C87" s="163"/>
      <c r="D87" s="163"/>
      <c r="E87" s="163"/>
      <c r="F87" s="163"/>
    </row>
    <row r="88" spans="1:6" x14ac:dyDescent="0.25">
      <c r="A88" s="163" t="s">
        <v>31</v>
      </c>
      <c r="B88" s="167"/>
      <c r="C88" s="167"/>
      <c r="D88" s="167"/>
      <c r="E88" s="167"/>
      <c r="F88" s="167"/>
    </row>
    <row r="89" spans="1:6" x14ac:dyDescent="0.25">
      <c r="A89" s="120" t="s">
        <v>32</v>
      </c>
      <c r="B89" s="121"/>
      <c r="C89" s="120"/>
      <c r="D89" s="122"/>
      <c r="E89" s="123"/>
      <c r="F89" s="123"/>
    </row>
    <row r="90" spans="1:6" x14ac:dyDescent="0.25">
      <c r="A90" s="120"/>
      <c r="B90" s="121"/>
      <c r="C90" s="120"/>
      <c r="D90" s="122"/>
      <c r="E90" s="123"/>
      <c r="F90" s="123"/>
    </row>
    <row r="91" spans="1:6" x14ac:dyDescent="0.25">
      <c r="A91" s="120"/>
      <c r="B91" s="121"/>
      <c r="C91" s="120"/>
      <c r="D91" s="122"/>
      <c r="E91" s="123"/>
      <c r="F91" s="123"/>
    </row>
    <row r="92" spans="1:6" x14ac:dyDescent="0.25">
      <c r="A92" s="168" t="s">
        <v>33</v>
      </c>
      <c r="B92" s="121"/>
      <c r="C92" s="120"/>
      <c r="D92" s="122"/>
      <c r="E92" s="123"/>
      <c r="F92" s="123"/>
    </row>
    <row r="93" spans="1:6" x14ac:dyDescent="0.25">
      <c r="A93" s="8"/>
    </row>
    <row r="94" spans="1:6" x14ac:dyDescent="0.25">
      <c r="A94" s="8"/>
    </row>
    <row r="95" spans="1:6" x14ac:dyDescent="0.25">
      <c r="A95" s="106" t="s">
        <v>34</v>
      </c>
      <c r="B95" s="106"/>
      <c r="C95" s="106"/>
      <c r="D95" s="106"/>
      <c r="E95" s="106"/>
      <c r="F95" s="106"/>
    </row>
    <row r="96" spans="1:6" x14ac:dyDescent="0.25">
      <c r="A96" s="106" t="s">
        <v>35</v>
      </c>
      <c r="B96" s="106"/>
      <c r="C96" s="106"/>
      <c r="D96" s="106"/>
      <c r="E96" s="106"/>
      <c r="F96" s="106"/>
    </row>
    <row r="97" spans="1:6" x14ac:dyDescent="0.25">
      <c r="A97" s="106" t="s">
        <v>36</v>
      </c>
      <c r="B97" s="106"/>
      <c r="C97" s="106"/>
      <c r="D97" s="106"/>
      <c r="E97" s="106"/>
      <c r="F97" s="106"/>
    </row>
  </sheetData>
  <sheetProtection algorithmName="SHA-512" hashValue="Sio3lxT8nn2kgPXn50sjZECxrRrd5O7isTCwhM1FoCq22K7n+daXePqHB41rjUrwEZJ2FMPP1+gMUz1vzdI76g==" saltValue="+lADPMMN9RX8kRgxuWSB6g==" spinCount="100000" sheet="1" objects="1" scenarios="1"/>
  <mergeCells count="39">
    <mergeCell ref="A71:E71"/>
    <mergeCell ref="B31:E31"/>
    <mergeCell ref="A2:F2"/>
    <mergeCell ref="A3:F3"/>
    <mergeCell ref="A5:F5"/>
    <mergeCell ref="A7:F7"/>
    <mergeCell ref="A10:F10"/>
    <mergeCell ref="A11:F11"/>
    <mergeCell ref="A15:F15"/>
    <mergeCell ref="A17:F17"/>
    <mergeCell ref="A19:F19"/>
    <mergeCell ref="B23:E23"/>
    <mergeCell ref="A30:E30"/>
    <mergeCell ref="B67:E67"/>
    <mergeCell ref="A43:E43"/>
    <mergeCell ref="B44:E44"/>
    <mergeCell ref="A49:E49"/>
    <mergeCell ref="B50:E50"/>
    <mergeCell ref="A57:E57"/>
    <mergeCell ref="A66:E66"/>
    <mergeCell ref="A83:F83"/>
    <mergeCell ref="A72:E72"/>
    <mergeCell ref="C73:E73"/>
    <mergeCell ref="B74:B76"/>
    <mergeCell ref="C74:D74"/>
    <mergeCell ref="C75:D75"/>
    <mergeCell ref="C76:D76"/>
    <mergeCell ref="C77:D77"/>
    <mergeCell ref="C78:E78"/>
    <mergeCell ref="A80:F80"/>
    <mergeCell ref="A81:F81"/>
    <mergeCell ref="A82:F82"/>
    <mergeCell ref="A97:F97"/>
    <mergeCell ref="A84:F84"/>
    <mergeCell ref="A85:F85"/>
    <mergeCell ref="A87:F87"/>
    <mergeCell ref="A88:F88"/>
    <mergeCell ref="A95:F95"/>
    <mergeCell ref="A96:F9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FB453-196C-4AAF-A951-295E94C200C9}">
  <dimension ref="A1:F67"/>
  <sheetViews>
    <sheetView workbookViewId="0">
      <selection sqref="A1:B1"/>
    </sheetView>
  </sheetViews>
  <sheetFormatPr baseColWidth="10" defaultRowHeight="15" x14ac:dyDescent="0.25"/>
  <cols>
    <col min="2" max="2" width="46.42578125" customWidth="1"/>
    <col min="3" max="4" width="35" customWidth="1"/>
    <col min="5" max="5" width="17.140625" customWidth="1"/>
    <col min="6" max="6" width="16" customWidth="1"/>
  </cols>
  <sheetData>
    <row r="1" spans="1:6" ht="61.5" customHeight="1" thickBot="1" x14ac:dyDescent="0.35">
      <c r="A1" s="113" t="s">
        <v>37</v>
      </c>
      <c r="B1" s="114"/>
      <c r="C1" s="113" t="s">
        <v>38</v>
      </c>
      <c r="D1" s="115"/>
      <c r="E1" s="116"/>
      <c r="F1" s="117"/>
    </row>
    <row r="2" spans="1:6" ht="15.75" thickBot="1" x14ac:dyDescent="0.3">
      <c r="A2" s="9" t="s">
        <v>9</v>
      </c>
      <c r="B2" s="10" t="s">
        <v>39</v>
      </c>
      <c r="C2" s="11" t="s">
        <v>11</v>
      </c>
      <c r="D2" s="12" t="s">
        <v>12</v>
      </c>
      <c r="E2" s="13" t="s">
        <v>40</v>
      </c>
      <c r="F2" s="14" t="s">
        <v>41</v>
      </c>
    </row>
    <row r="3" spans="1:6" ht="16.5" thickBot="1" x14ac:dyDescent="0.35">
      <c r="A3" s="15"/>
      <c r="B3" s="16"/>
      <c r="C3" s="17"/>
      <c r="D3" s="18"/>
      <c r="E3" s="16"/>
      <c r="F3" s="19"/>
    </row>
    <row r="4" spans="1:6" ht="16.5" thickBot="1" x14ac:dyDescent="0.35">
      <c r="A4" s="20" t="s">
        <v>42</v>
      </c>
      <c r="B4" s="21" t="s">
        <v>43</v>
      </c>
      <c r="C4" s="22"/>
      <c r="D4" s="23"/>
      <c r="E4" s="24"/>
      <c r="F4" s="25"/>
    </row>
    <row r="5" spans="1:6" ht="27" x14ac:dyDescent="0.25">
      <c r="A5" s="26" t="s">
        <v>44</v>
      </c>
      <c r="B5" s="27" t="s">
        <v>45</v>
      </c>
      <c r="C5" s="28" t="s">
        <v>18</v>
      </c>
      <c r="D5" s="29">
        <v>293.7</v>
      </c>
      <c r="E5" s="30">
        <v>12971.207849999999</v>
      </c>
      <c r="F5" s="31">
        <f>+ROUND(D5*E5,2)</f>
        <v>3809643.75</v>
      </c>
    </row>
    <row r="6" spans="1:6" ht="27" x14ac:dyDescent="0.25">
      <c r="A6" s="32" t="s">
        <v>46</v>
      </c>
      <c r="B6" s="33" t="s">
        <v>47</v>
      </c>
      <c r="C6" s="34" t="s">
        <v>16</v>
      </c>
      <c r="D6" s="35">
        <v>12.74</v>
      </c>
      <c r="E6" s="36">
        <v>9446.5539250000002</v>
      </c>
      <c r="F6" s="37">
        <f t="shared" ref="F6:F10" si="0">+ROUND(D6*E6,2)</f>
        <v>120349.1</v>
      </c>
    </row>
    <row r="7" spans="1:6" ht="27" x14ac:dyDescent="0.25">
      <c r="A7" s="32" t="s">
        <v>48</v>
      </c>
      <c r="B7" s="33" t="s">
        <v>49</v>
      </c>
      <c r="C7" s="34" t="s">
        <v>18</v>
      </c>
      <c r="D7" s="35">
        <v>98.94</v>
      </c>
      <c r="E7" s="36">
        <v>6820.1449375000002</v>
      </c>
      <c r="F7" s="37">
        <f t="shared" si="0"/>
        <v>674785.14</v>
      </c>
    </row>
    <row r="8" spans="1:6" ht="27" x14ac:dyDescent="0.25">
      <c r="A8" s="32" t="s">
        <v>50</v>
      </c>
      <c r="B8" s="33" t="s">
        <v>51</v>
      </c>
      <c r="C8" s="34" t="s">
        <v>18</v>
      </c>
      <c r="D8" s="35">
        <v>13.48</v>
      </c>
      <c r="E8" s="36">
        <v>5154.6415699999998</v>
      </c>
      <c r="F8" s="37">
        <f t="shared" si="0"/>
        <v>69484.570000000007</v>
      </c>
    </row>
    <row r="9" spans="1:6" ht="27" x14ac:dyDescent="0.25">
      <c r="A9" s="32" t="s">
        <v>52</v>
      </c>
      <c r="B9" s="33" t="s">
        <v>53</v>
      </c>
      <c r="C9" s="34" t="s">
        <v>19</v>
      </c>
      <c r="D9" s="35">
        <v>42</v>
      </c>
      <c r="E9" s="36">
        <v>5440.7359500000002</v>
      </c>
      <c r="F9" s="37">
        <f t="shared" si="0"/>
        <v>228510.91</v>
      </c>
    </row>
    <row r="10" spans="1:6" ht="27.75" thickBot="1" x14ac:dyDescent="0.3">
      <c r="A10" s="38" t="s">
        <v>54</v>
      </c>
      <c r="B10" s="39" t="s">
        <v>55</v>
      </c>
      <c r="C10" s="40" t="s">
        <v>16</v>
      </c>
      <c r="D10" s="41">
        <v>29.3</v>
      </c>
      <c r="E10" s="42">
        <v>3545.6928000000003</v>
      </c>
      <c r="F10" s="43">
        <f t="shared" si="0"/>
        <v>103888.8</v>
      </c>
    </row>
    <row r="11" spans="1:6" ht="16.5" thickBot="1" x14ac:dyDescent="0.35">
      <c r="A11" s="44"/>
      <c r="B11" s="45"/>
      <c r="C11" s="46"/>
      <c r="D11" s="47"/>
      <c r="E11" s="48" t="s">
        <v>56</v>
      </c>
      <c r="F11" s="49">
        <f>SUM(F5:F10)</f>
        <v>5006662.2700000005</v>
      </c>
    </row>
    <row r="12" spans="1:6" ht="16.5" thickBot="1" x14ac:dyDescent="0.35">
      <c r="A12" s="44"/>
      <c r="B12" s="45"/>
      <c r="C12" s="46"/>
      <c r="D12" s="47"/>
      <c r="E12" s="45"/>
      <c r="F12" s="50"/>
    </row>
    <row r="13" spans="1:6" ht="16.5" thickBot="1" x14ac:dyDescent="0.35">
      <c r="A13" s="51" t="s">
        <v>57</v>
      </c>
      <c r="B13" s="52" t="s">
        <v>58</v>
      </c>
      <c r="C13" s="53"/>
      <c r="D13" s="54"/>
      <c r="E13" s="55"/>
      <c r="F13" s="56"/>
    </row>
    <row r="14" spans="1:6" ht="16.5" thickBot="1" x14ac:dyDescent="0.35">
      <c r="A14" s="44"/>
      <c r="B14" s="45"/>
      <c r="C14" s="46"/>
      <c r="D14" s="47"/>
      <c r="E14" s="45"/>
      <c r="F14" s="50"/>
    </row>
    <row r="15" spans="1:6" ht="40.5" x14ac:dyDescent="0.3">
      <c r="A15" s="26" t="s">
        <v>59</v>
      </c>
      <c r="B15" s="57" t="s">
        <v>60</v>
      </c>
      <c r="C15" s="58" t="s">
        <v>16</v>
      </c>
      <c r="D15" s="59">
        <v>12.91</v>
      </c>
      <c r="E15" s="60">
        <v>306186.74009999994</v>
      </c>
      <c r="F15" s="61">
        <f t="shared" ref="F15:F25" si="1">+ROUND(D15*E15,2)</f>
        <v>3952870.81</v>
      </c>
    </row>
    <row r="16" spans="1:6" ht="15.75" x14ac:dyDescent="0.3">
      <c r="A16" s="32" t="s">
        <v>61</v>
      </c>
      <c r="B16" s="62" t="s">
        <v>62</v>
      </c>
      <c r="C16" s="63" t="s">
        <v>18</v>
      </c>
      <c r="D16" s="64">
        <v>7.83</v>
      </c>
      <c r="E16" s="65">
        <v>43900.490550000002</v>
      </c>
      <c r="F16" s="66">
        <f t="shared" si="1"/>
        <v>343740.84</v>
      </c>
    </row>
    <row r="17" spans="1:6" ht="27" x14ac:dyDescent="0.3">
      <c r="A17" s="32" t="s">
        <v>63</v>
      </c>
      <c r="B17" s="67" t="s">
        <v>64</v>
      </c>
      <c r="C17" s="63" t="s">
        <v>18</v>
      </c>
      <c r="D17" s="64">
        <v>11.93</v>
      </c>
      <c r="E17" s="65">
        <v>25876.89055</v>
      </c>
      <c r="F17" s="66">
        <f t="shared" si="1"/>
        <v>308711.3</v>
      </c>
    </row>
    <row r="18" spans="1:6" ht="15.75" x14ac:dyDescent="0.3">
      <c r="A18" s="32" t="s">
        <v>65</v>
      </c>
      <c r="B18" s="62" t="s">
        <v>66</v>
      </c>
      <c r="C18" s="34" t="s">
        <v>18</v>
      </c>
      <c r="D18" s="68">
        <v>37.5</v>
      </c>
      <c r="E18" s="65">
        <v>22436.743419999999</v>
      </c>
      <c r="F18" s="66">
        <f t="shared" si="1"/>
        <v>841377.88</v>
      </c>
    </row>
    <row r="19" spans="1:6" ht="15.75" x14ac:dyDescent="0.3">
      <c r="A19" s="32" t="s">
        <v>67</v>
      </c>
      <c r="B19" s="62" t="s">
        <v>68</v>
      </c>
      <c r="C19" s="34" t="s">
        <v>18</v>
      </c>
      <c r="D19" s="68">
        <v>37.5</v>
      </c>
      <c r="E19" s="65">
        <v>12949.831890000001</v>
      </c>
      <c r="F19" s="66">
        <f t="shared" si="1"/>
        <v>485618.7</v>
      </c>
    </row>
    <row r="20" spans="1:6" ht="27" x14ac:dyDescent="0.3">
      <c r="A20" s="32" t="s">
        <v>69</v>
      </c>
      <c r="B20" s="67" t="s">
        <v>70</v>
      </c>
      <c r="C20" s="34" t="s">
        <v>18</v>
      </c>
      <c r="D20" s="68">
        <f>(165.54)-(1.78+2.28)</f>
        <v>161.47999999999999</v>
      </c>
      <c r="E20" s="65">
        <v>63578.590550000001</v>
      </c>
      <c r="F20" s="66">
        <f t="shared" si="1"/>
        <v>10266670.800000001</v>
      </c>
    </row>
    <row r="21" spans="1:6" ht="27" x14ac:dyDescent="0.3">
      <c r="A21" s="32" t="s">
        <v>71</v>
      </c>
      <c r="B21" s="67" t="s">
        <v>72</v>
      </c>
      <c r="C21" s="34" t="s">
        <v>18</v>
      </c>
      <c r="D21" s="68">
        <v>99.4</v>
      </c>
      <c r="E21" s="65">
        <v>53655.871359999997</v>
      </c>
      <c r="F21" s="66">
        <f t="shared" si="1"/>
        <v>5333393.6100000003</v>
      </c>
    </row>
    <row r="22" spans="1:6" ht="54" x14ac:dyDescent="0.3">
      <c r="A22" s="32" t="s">
        <v>73</v>
      </c>
      <c r="B22" s="67" t="s">
        <v>74</v>
      </c>
      <c r="C22" s="34" t="s">
        <v>19</v>
      </c>
      <c r="D22" s="68">
        <v>2</v>
      </c>
      <c r="E22" s="65">
        <v>135469.79055000001</v>
      </c>
      <c r="F22" s="66">
        <f t="shared" si="1"/>
        <v>270939.58</v>
      </c>
    </row>
    <row r="23" spans="1:6" ht="15.75" x14ac:dyDescent="0.3">
      <c r="A23" s="32" t="s">
        <v>75</v>
      </c>
      <c r="B23" s="62" t="s">
        <v>76</v>
      </c>
      <c r="C23" s="34" t="s">
        <v>18</v>
      </c>
      <c r="D23" s="68">
        <v>99.4</v>
      </c>
      <c r="E23" s="65">
        <v>85781.866500000004</v>
      </c>
      <c r="F23" s="66">
        <f t="shared" si="1"/>
        <v>8526717.5299999993</v>
      </c>
    </row>
    <row r="24" spans="1:6" ht="15.75" x14ac:dyDescent="0.3">
      <c r="A24" s="32" t="s">
        <v>77</v>
      </c>
      <c r="B24" s="62" t="s">
        <v>78</v>
      </c>
      <c r="C24" s="34" t="s">
        <v>18</v>
      </c>
      <c r="D24" s="69">
        <v>12.91</v>
      </c>
      <c r="E24" s="65">
        <v>44825.534330000002</v>
      </c>
      <c r="F24" s="66">
        <f t="shared" si="1"/>
        <v>578697.65</v>
      </c>
    </row>
    <row r="25" spans="1:6" ht="41.25" thickBot="1" x14ac:dyDescent="0.35">
      <c r="A25" s="38" t="s">
        <v>79</v>
      </c>
      <c r="B25" s="70" t="s">
        <v>80</v>
      </c>
      <c r="C25" s="40" t="s">
        <v>19</v>
      </c>
      <c r="D25" s="71">
        <v>4</v>
      </c>
      <c r="E25" s="72">
        <v>39612.534330000002</v>
      </c>
      <c r="F25" s="73">
        <f t="shared" si="1"/>
        <v>158450.14000000001</v>
      </c>
    </row>
    <row r="26" spans="1:6" ht="16.5" thickBot="1" x14ac:dyDescent="0.35">
      <c r="A26" s="44"/>
      <c r="B26" s="45"/>
      <c r="C26" s="46"/>
      <c r="D26" s="47"/>
      <c r="E26" s="48" t="s">
        <v>56</v>
      </c>
      <c r="F26" s="49">
        <f>SUM(F15:F25)</f>
        <v>31067188.839999996</v>
      </c>
    </row>
    <row r="27" spans="1:6" ht="16.5" thickBot="1" x14ac:dyDescent="0.35">
      <c r="A27" s="44"/>
      <c r="B27" s="45"/>
      <c r="C27" s="46"/>
      <c r="D27" s="47"/>
      <c r="E27" s="74"/>
      <c r="F27" s="75"/>
    </row>
    <row r="28" spans="1:6" ht="16.5" thickBot="1" x14ac:dyDescent="0.35">
      <c r="A28" s="76"/>
      <c r="B28" s="77" t="s">
        <v>81</v>
      </c>
      <c r="C28" s="78"/>
      <c r="D28" s="79"/>
      <c r="E28" s="80"/>
      <c r="F28" s="81"/>
    </row>
    <row r="29" spans="1:6" ht="54" x14ac:dyDescent="0.25">
      <c r="A29" s="82" t="s">
        <v>82</v>
      </c>
      <c r="B29" s="83" t="s">
        <v>83</v>
      </c>
      <c r="C29" s="84" t="s">
        <v>84</v>
      </c>
      <c r="D29" s="85">
        <v>39.57</v>
      </c>
      <c r="E29" s="86">
        <v>1037724.156</v>
      </c>
      <c r="F29" s="87">
        <f>+ROUND(D29*E29,2)</f>
        <v>41062744.850000001</v>
      </c>
    </row>
    <row r="30" spans="1:6" ht="54" x14ac:dyDescent="0.25">
      <c r="A30" s="82" t="s">
        <v>85</v>
      </c>
      <c r="B30" s="33" t="s">
        <v>86</v>
      </c>
      <c r="C30" s="34" t="s">
        <v>84</v>
      </c>
      <c r="D30" s="35">
        <v>1.85</v>
      </c>
      <c r="E30" s="86">
        <v>564584.70600000001</v>
      </c>
      <c r="F30" s="87">
        <f>+ROUND(D30*E30,2)</f>
        <v>1044481.71</v>
      </c>
    </row>
    <row r="31" spans="1:6" ht="40.5" x14ac:dyDescent="0.25">
      <c r="A31" s="82" t="s">
        <v>87</v>
      </c>
      <c r="B31" s="33" t="s">
        <v>88</v>
      </c>
      <c r="C31" s="34" t="s">
        <v>18</v>
      </c>
      <c r="D31" s="35">
        <v>10.9</v>
      </c>
      <c r="E31" s="86">
        <v>373119.12000000005</v>
      </c>
      <c r="F31" s="87">
        <f>+ROUND(D31*E31,2)</f>
        <v>4066998.41</v>
      </c>
    </row>
    <row r="32" spans="1:6" ht="54.75" thickBot="1" x14ac:dyDescent="0.3">
      <c r="A32" s="88" t="s">
        <v>89</v>
      </c>
      <c r="B32" s="39" t="s">
        <v>90</v>
      </c>
      <c r="C32" s="40" t="s">
        <v>16</v>
      </c>
      <c r="D32" s="41">
        <v>10.3</v>
      </c>
      <c r="E32" s="89">
        <v>72145.710000000006</v>
      </c>
      <c r="F32" s="90">
        <f>+ROUND(D32*E32,2)</f>
        <v>743100.81</v>
      </c>
    </row>
    <row r="33" spans="1:6" ht="15.75" thickBot="1" x14ac:dyDescent="0.3">
      <c r="A33" s="44"/>
      <c r="B33" s="91"/>
      <c r="C33" s="46"/>
      <c r="D33" s="92"/>
      <c r="E33" s="48" t="s">
        <v>56</v>
      </c>
      <c r="F33" s="49">
        <f>SUM(F29:F32)</f>
        <v>46917325.780000001</v>
      </c>
    </row>
    <row r="34" spans="1:6" ht="15.75" thickBot="1" x14ac:dyDescent="0.3">
      <c r="A34" s="44"/>
      <c r="B34" s="91"/>
      <c r="C34" s="46"/>
      <c r="D34" s="92"/>
      <c r="E34" s="91"/>
      <c r="F34" s="93"/>
    </row>
    <row r="35" spans="1:6" ht="16.5" thickBot="1" x14ac:dyDescent="0.35">
      <c r="A35" s="20">
        <v>3</v>
      </c>
      <c r="B35" s="21" t="s">
        <v>91</v>
      </c>
      <c r="C35" s="22"/>
      <c r="D35" s="23"/>
      <c r="E35" s="24"/>
      <c r="F35" s="25"/>
    </row>
    <row r="36" spans="1:6" ht="15.75" x14ac:dyDescent="0.3">
      <c r="A36" s="26" t="s">
        <v>92</v>
      </c>
      <c r="B36" s="57" t="s">
        <v>93</v>
      </c>
      <c r="C36" s="28" t="s">
        <v>16</v>
      </c>
      <c r="D36" s="94">
        <v>89.48</v>
      </c>
      <c r="E36" s="60">
        <v>32603.196174999997</v>
      </c>
      <c r="F36" s="31">
        <f>+ROUND(D36*E36,2)</f>
        <v>2917333.99</v>
      </c>
    </row>
    <row r="37" spans="1:6" ht="15.75" x14ac:dyDescent="0.3">
      <c r="A37" s="32" t="s">
        <v>94</v>
      </c>
      <c r="B37" s="62" t="s">
        <v>95</v>
      </c>
      <c r="C37" s="34" t="s">
        <v>16</v>
      </c>
      <c r="D37" s="68">
        <v>108.52</v>
      </c>
      <c r="E37" s="65">
        <v>19554.167570000001</v>
      </c>
      <c r="F37" s="37">
        <f t="shared" ref="F37:F41" si="2">+ROUND(D37*E37,2)</f>
        <v>2122018.2599999998</v>
      </c>
    </row>
    <row r="38" spans="1:6" ht="15.75" x14ac:dyDescent="0.3">
      <c r="A38" s="32" t="s">
        <v>96</v>
      </c>
      <c r="B38" s="62" t="s">
        <v>97</v>
      </c>
      <c r="C38" s="34" t="s">
        <v>16</v>
      </c>
      <c r="D38" s="68">
        <v>1.2</v>
      </c>
      <c r="E38" s="65">
        <v>25460.379595000002</v>
      </c>
      <c r="F38" s="37">
        <f t="shared" si="2"/>
        <v>30552.46</v>
      </c>
    </row>
    <row r="39" spans="1:6" ht="15.75" x14ac:dyDescent="0.3">
      <c r="A39" s="32" t="s">
        <v>98</v>
      </c>
      <c r="B39" s="62" t="s">
        <v>99</v>
      </c>
      <c r="C39" s="34" t="s">
        <v>16</v>
      </c>
      <c r="D39" s="68">
        <v>50</v>
      </c>
      <c r="E39" s="65">
        <v>27017.242575000004</v>
      </c>
      <c r="F39" s="37">
        <f t="shared" si="2"/>
        <v>1350862.13</v>
      </c>
    </row>
    <row r="40" spans="1:6" ht="40.5" x14ac:dyDescent="0.3">
      <c r="A40" s="32" t="s">
        <v>100</v>
      </c>
      <c r="B40" s="67" t="s">
        <v>101</v>
      </c>
      <c r="C40" s="34" t="s">
        <v>19</v>
      </c>
      <c r="D40" s="68">
        <v>16</v>
      </c>
      <c r="E40" s="65">
        <v>78799.222999999998</v>
      </c>
      <c r="F40" s="37">
        <f t="shared" si="2"/>
        <v>1260787.57</v>
      </c>
    </row>
    <row r="41" spans="1:6" ht="27.75" thickBot="1" x14ac:dyDescent="0.35">
      <c r="A41" s="38" t="s">
        <v>102</v>
      </c>
      <c r="B41" s="70" t="s">
        <v>103</v>
      </c>
      <c r="C41" s="40" t="s">
        <v>19</v>
      </c>
      <c r="D41" s="71">
        <v>4</v>
      </c>
      <c r="E41" s="72">
        <v>19373.095949999999</v>
      </c>
      <c r="F41" s="43">
        <f t="shared" si="2"/>
        <v>77492.38</v>
      </c>
    </row>
    <row r="42" spans="1:6" ht="16.5" thickBot="1" x14ac:dyDescent="0.35">
      <c r="A42" s="44"/>
      <c r="B42" s="45"/>
      <c r="C42" s="46"/>
      <c r="D42" s="47"/>
      <c r="E42" s="48" t="s">
        <v>56</v>
      </c>
      <c r="F42" s="49">
        <f>SUM(F36:F41)</f>
        <v>7759046.79</v>
      </c>
    </row>
    <row r="43" spans="1:6" ht="16.5" thickBot="1" x14ac:dyDescent="0.35">
      <c r="A43" s="44"/>
      <c r="B43" s="45"/>
      <c r="C43" s="46"/>
      <c r="D43" s="47"/>
      <c r="E43" s="45"/>
      <c r="F43" s="50"/>
    </row>
    <row r="44" spans="1:6" ht="16.5" thickBot="1" x14ac:dyDescent="0.35">
      <c r="A44" s="76"/>
      <c r="B44" s="77" t="s">
        <v>104</v>
      </c>
      <c r="C44" s="78"/>
      <c r="D44" s="79"/>
      <c r="E44" s="80"/>
      <c r="F44" s="81"/>
    </row>
    <row r="45" spans="1:6" ht="27" x14ac:dyDescent="0.3">
      <c r="A45" s="26" t="s">
        <v>105</v>
      </c>
      <c r="B45" s="57" t="s">
        <v>106</v>
      </c>
      <c r="C45" s="28" t="s">
        <v>19</v>
      </c>
      <c r="D45" s="94">
        <v>2</v>
      </c>
      <c r="E45" s="60">
        <v>334828.60840000003</v>
      </c>
      <c r="F45" s="31">
        <f>+ROUND(D45*E45,2)</f>
        <v>669657.22</v>
      </c>
    </row>
    <row r="46" spans="1:6" ht="40.5" x14ac:dyDescent="0.25">
      <c r="A46" s="82" t="s">
        <v>107</v>
      </c>
      <c r="B46" s="83" t="s">
        <v>108</v>
      </c>
      <c r="C46" s="84" t="s">
        <v>19</v>
      </c>
      <c r="D46" s="85">
        <v>15</v>
      </c>
      <c r="E46" s="86">
        <v>434724.05339999992</v>
      </c>
      <c r="F46" s="87">
        <f>+ROUND(D46*E46,2)</f>
        <v>6520860.7999999998</v>
      </c>
    </row>
    <row r="47" spans="1:6" ht="67.5" x14ac:dyDescent="0.25">
      <c r="A47" s="82" t="s">
        <v>109</v>
      </c>
      <c r="B47" s="33" t="s">
        <v>110</v>
      </c>
      <c r="C47" s="34" t="s">
        <v>19</v>
      </c>
      <c r="D47" s="35">
        <v>18</v>
      </c>
      <c r="E47" s="86">
        <v>1221680.1906999999</v>
      </c>
      <c r="F47" s="87">
        <f>+ROUND(D47*E47,2)</f>
        <v>21990243.43</v>
      </c>
    </row>
    <row r="48" spans="1:6" ht="81" x14ac:dyDescent="0.25">
      <c r="A48" s="82" t="s">
        <v>111</v>
      </c>
      <c r="B48" s="33" t="s">
        <v>112</v>
      </c>
      <c r="C48" s="34" t="s">
        <v>19</v>
      </c>
      <c r="D48" s="35">
        <v>6</v>
      </c>
      <c r="E48" s="86">
        <v>443648.34010000003</v>
      </c>
      <c r="F48" s="87">
        <f>+ROUND(D48*E48,2)</f>
        <v>2661890.04</v>
      </c>
    </row>
    <row r="49" spans="1:6" ht="27" x14ac:dyDescent="0.25">
      <c r="A49" s="82" t="s">
        <v>113</v>
      </c>
      <c r="B49" s="33" t="s">
        <v>114</v>
      </c>
      <c r="C49" s="34" t="s">
        <v>19</v>
      </c>
      <c r="D49" s="35">
        <v>11</v>
      </c>
      <c r="E49" s="36">
        <v>39154.794600000001</v>
      </c>
      <c r="F49" s="37">
        <f t="shared" ref="F49:F51" si="3">+ROUND(D49*E49,2)</f>
        <v>430702.74</v>
      </c>
    </row>
    <row r="50" spans="1:6" ht="27" x14ac:dyDescent="0.25">
      <c r="A50" s="82" t="s">
        <v>115</v>
      </c>
      <c r="B50" s="33" t="s">
        <v>116</v>
      </c>
      <c r="C50" s="34" t="s">
        <v>19</v>
      </c>
      <c r="D50" s="35">
        <v>18</v>
      </c>
      <c r="E50" s="36">
        <v>39154.794600000001</v>
      </c>
      <c r="F50" s="37">
        <f t="shared" si="3"/>
        <v>704786.3</v>
      </c>
    </row>
    <row r="51" spans="1:6" ht="41.25" thickBot="1" x14ac:dyDescent="0.3">
      <c r="A51" s="88" t="s">
        <v>117</v>
      </c>
      <c r="B51" s="39" t="s">
        <v>118</v>
      </c>
      <c r="C51" s="40" t="s">
        <v>19</v>
      </c>
      <c r="D51" s="41">
        <v>2</v>
      </c>
      <c r="E51" s="42">
        <v>61343.49325</v>
      </c>
      <c r="F51" s="43">
        <f t="shared" si="3"/>
        <v>122686.99</v>
      </c>
    </row>
    <row r="52" spans="1:6" ht="16.5" thickBot="1" x14ac:dyDescent="0.35">
      <c r="A52" s="44"/>
      <c r="B52" s="45"/>
      <c r="C52" s="46"/>
      <c r="D52" s="47"/>
      <c r="E52" s="48" t="s">
        <v>56</v>
      </c>
      <c r="F52" s="49">
        <f>SUM(F45:F51)</f>
        <v>33100827.519999996</v>
      </c>
    </row>
    <row r="53" spans="1:6" ht="16.5" thickBot="1" x14ac:dyDescent="0.35">
      <c r="A53" s="44"/>
      <c r="B53" s="45"/>
      <c r="C53" s="46"/>
      <c r="D53" s="47"/>
      <c r="E53" s="45"/>
      <c r="F53" s="50"/>
    </row>
    <row r="54" spans="1:6" ht="16.5" thickBot="1" x14ac:dyDescent="0.35">
      <c r="A54" s="51">
        <v>4</v>
      </c>
      <c r="B54" s="52" t="s">
        <v>119</v>
      </c>
      <c r="C54" s="53"/>
      <c r="D54" s="54"/>
      <c r="E54" s="55"/>
      <c r="F54" s="56"/>
    </row>
    <row r="55" spans="1:6" ht="27" x14ac:dyDescent="0.25">
      <c r="A55" s="26" t="s">
        <v>120</v>
      </c>
      <c r="B55" s="27" t="s">
        <v>121</v>
      </c>
      <c r="C55" s="28" t="s">
        <v>19</v>
      </c>
      <c r="D55" s="29">
        <v>4</v>
      </c>
      <c r="E55" s="30">
        <v>64725.640400000004</v>
      </c>
      <c r="F55" s="31">
        <f>+ROUND(D55*E55,2)</f>
        <v>258902.56</v>
      </c>
    </row>
    <row r="56" spans="1:6" ht="27" x14ac:dyDescent="0.25">
      <c r="A56" s="32" t="s">
        <v>122</v>
      </c>
      <c r="B56" s="33" t="s">
        <v>123</v>
      </c>
      <c r="C56" s="34" t="s">
        <v>19</v>
      </c>
      <c r="D56" s="35">
        <v>8</v>
      </c>
      <c r="E56" s="86">
        <v>67843.925350000005</v>
      </c>
      <c r="F56" s="87">
        <f>+ROUND(D56*E56,2)</f>
        <v>542751.4</v>
      </c>
    </row>
    <row r="57" spans="1:6" ht="41.25" thickBot="1" x14ac:dyDescent="0.3">
      <c r="A57" s="38" t="s">
        <v>124</v>
      </c>
      <c r="B57" s="39" t="s">
        <v>125</v>
      </c>
      <c r="C57" s="40" t="s">
        <v>19</v>
      </c>
      <c r="D57" s="41">
        <v>4</v>
      </c>
      <c r="E57" s="42">
        <v>71126.115450000012</v>
      </c>
      <c r="F57" s="90">
        <f>+ROUND(D57*E57,2)</f>
        <v>284504.46000000002</v>
      </c>
    </row>
    <row r="58" spans="1:6" ht="16.5" thickBot="1" x14ac:dyDescent="0.35">
      <c r="A58" s="95"/>
      <c r="B58" s="96"/>
      <c r="C58" s="97"/>
      <c r="D58" s="98"/>
      <c r="E58" s="48" t="s">
        <v>56</v>
      </c>
      <c r="F58" s="49">
        <f>SUM(F55:F57)</f>
        <v>1086158.42</v>
      </c>
    </row>
    <row r="59" spans="1:6" ht="16.5" thickBot="1" x14ac:dyDescent="0.35">
      <c r="A59" s="15"/>
      <c r="B59" s="16"/>
      <c r="C59" s="17"/>
      <c r="D59" s="18"/>
      <c r="E59" s="16"/>
      <c r="F59" s="19"/>
    </row>
    <row r="60" spans="1:6" ht="15.75" customHeight="1" x14ac:dyDescent="0.25">
      <c r="A60" s="26"/>
      <c r="B60" s="118" t="s">
        <v>126</v>
      </c>
      <c r="C60" s="118"/>
      <c r="D60" s="118"/>
      <c r="E60" s="99" t="s">
        <v>127</v>
      </c>
      <c r="F60" s="100">
        <f>SUM(F5:F58)/2</f>
        <v>124937209.61999999</v>
      </c>
    </row>
    <row r="61" spans="1:6" ht="16.5" customHeight="1" x14ac:dyDescent="0.3">
      <c r="A61" s="32"/>
      <c r="B61" s="109" t="s">
        <v>128</v>
      </c>
      <c r="C61" s="109"/>
      <c r="D61" s="109"/>
      <c r="E61" s="101">
        <v>0.1198</v>
      </c>
      <c r="F61" s="66">
        <f>E61*F60</f>
        <v>14967477.712475998</v>
      </c>
    </row>
    <row r="62" spans="1:6" ht="15.75" x14ac:dyDescent="0.3">
      <c r="A62" s="32"/>
      <c r="B62" s="109" t="s">
        <v>22</v>
      </c>
      <c r="C62" s="109"/>
      <c r="D62" s="109"/>
      <c r="E62" s="101">
        <v>0.02</v>
      </c>
      <c r="F62" s="66">
        <f>E62*F60</f>
        <v>2498744.1924000001</v>
      </c>
    </row>
    <row r="63" spans="1:6" ht="15.75" x14ac:dyDescent="0.3">
      <c r="A63" s="32"/>
      <c r="B63" s="109" t="s">
        <v>129</v>
      </c>
      <c r="C63" s="109"/>
      <c r="D63" s="109"/>
      <c r="E63" s="101">
        <v>3.5000000000000003E-2</v>
      </c>
      <c r="F63" s="66">
        <f>E63*F60</f>
        <v>4372802.3366999999</v>
      </c>
    </row>
    <row r="64" spans="1:6" ht="15.75" x14ac:dyDescent="0.3">
      <c r="A64" s="32"/>
      <c r="B64" s="102"/>
      <c r="C64" s="109" t="s">
        <v>130</v>
      </c>
      <c r="D64" s="109"/>
      <c r="E64" s="101">
        <v>0.19</v>
      </c>
      <c r="F64" s="66">
        <f>E64*F63</f>
        <v>830832.44397299993</v>
      </c>
    </row>
    <row r="65" spans="1:6" ht="15.75" thickBot="1" x14ac:dyDescent="0.3">
      <c r="A65" s="38"/>
      <c r="B65" s="110"/>
      <c r="C65" s="111"/>
      <c r="D65" s="112"/>
      <c r="E65" s="103" t="s">
        <v>127</v>
      </c>
      <c r="F65" s="104">
        <f>ROUND(SUM(F60:F64),2)</f>
        <v>147607066.31</v>
      </c>
    </row>
    <row r="66" spans="1:6" ht="15.75" x14ac:dyDescent="0.3">
      <c r="A66" s="46"/>
      <c r="B66" s="45"/>
      <c r="C66" s="46"/>
      <c r="D66" s="47"/>
      <c r="E66" s="45"/>
      <c r="F66" s="45"/>
    </row>
    <row r="67" spans="1:6" x14ac:dyDescent="0.25">
      <c r="A67" s="46"/>
    </row>
  </sheetData>
  <mergeCells count="9">
    <mergeCell ref="E1:F1"/>
    <mergeCell ref="B60:D60"/>
    <mergeCell ref="B61:D61"/>
    <mergeCell ref="B62:D62"/>
    <mergeCell ref="B63:D63"/>
    <mergeCell ref="C64:D64"/>
    <mergeCell ref="B65:D65"/>
    <mergeCell ref="A1:B1"/>
    <mergeCell ref="C1:D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ANEXO FORMATO OFERTA</vt:lpstr>
      <vt:lpstr>PRESUPUESTO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Udenar</cp:lastModifiedBy>
  <dcterms:created xsi:type="dcterms:W3CDTF">2022-12-07T15:56:57Z</dcterms:created>
  <dcterms:modified xsi:type="dcterms:W3CDTF">2022-12-12T22:42:29Z</dcterms:modified>
</cp:coreProperties>
</file>