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UDENAR 02\PROYECTOS\VETERINARIA\"/>
    </mc:Choice>
  </mc:AlternateContent>
  <xr:revisionPtr revIDLastSave="0" documentId="13_ncr:1_{0C44FAD3-278B-4BE1-A51C-A3B6EE4E3DAC}" xr6:coauthVersionLast="47" xr6:coauthVersionMax="47" xr10:uidLastSave="{00000000-0000-0000-0000-000000000000}"/>
  <bookViews>
    <workbookView xWindow="-120" yWindow="-120" windowWidth="20730" windowHeight="11160" activeTab="1" xr2:uid="{7787DD9D-DED8-4D86-82AB-0FFB6630F39B}"/>
  </bookViews>
  <sheets>
    <sheet name="BIENES RELEVANTES" sheetId="1" r:id="rId1"/>
    <sheet name="MATERIALES REPETIDOS" sheetId="2" r:id="rId2"/>
    <sheet name="Hoja3" sheetId="3" r:id="rId3"/>
  </sheets>
  <externalReferences>
    <externalReference r:id="rId4"/>
  </externalReferences>
  <definedNames>
    <definedName name="_xlnm.Print_Area" localSheetId="1">'MATERIALES REPETIDOS'!$A$1:$M$210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2" l="1"/>
  <c r="N6" i="2" s="1"/>
  <c r="L3" i="2"/>
  <c r="A220" i="2" l="1"/>
  <c r="A219" i="2"/>
  <c r="A218" i="2"/>
  <c r="A217" i="2"/>
  <c r="A216" i="2"/>
  <c r="A215" i="2"/>
  <c r="A214" i="2"/>
  <c r="G113" i="2"/>
  <c r="G112" i="2"/>
  <c r="G208" i="2"/>
  <c r="G207" i="2"/>
  <c r="G206" i="2"/>
  <c r="G205" i="2"/>
  <c r="G204" i="2"/>
  <c r="G202" i="2"/>
  <c r="G201" i="2"/>
  <c r="G199" i="2"/>
  <c r="G198" i="2"/>
  <c r="G197" i="2"/>
  <c r="G196" i="2"/>
  <c r="G195" i="2"/>
  <c r="G193" i="2"/>
  <c r="G192" i="2"/>
  <c r="G191" i="2"/>
  <c r="G190" i="2"/>
  <c r="G189" i="2"/>
  <c r="G188" i="2"/>
  <c r="G187" i="2"/>
  <c r="G186" i="2"/>
  <c r="G185" i="2"/>
  <c r="E184" i="2"/>
  <c r="G184" i="2" s="1"/>
  <c r="G181" i="2"/>
  <c r="G180" i="2"/>
  <c r="G179" i="2"/>
  <c r="G178" i="2"/>
  <c r="G177" i="2"/>
  <c r="G176" i="2"/>
  <c r="G175" i="2"/>
  <c r="G174" i="2"/>
  <c r="G173" i="2"/>
  <c r="E172" i="2"/>
  <c r="G172" i="2" s="1"/>
  <c r="G171" i="2"/>
  <c r="G170" i="2"/>
  <c r="G169" i="2"/>
  <c r="G168" i="2"/>
  <c r="G167" i="2"/>
  <c r="G166" i="2"/>
  <c r="G165" i="2"/>
  <c r="G164" i="2"/>
  <c r="G163" i="2"/>
  <c r="G162" i="2"/>
  <c r="E162" i="2"/>
  <c r="G161" i="2"/>
  <c r="G160" i="2"/>
  <c r="G159" i="2"/>
  <c r="G158" i="2"/>
  <c r="G156" i="2"/>
  <c r="G154" i="2"/>
  <c r="G153" i="2"/>
  <c r="G152" i="2"/>
  <c r="G147" i="2"/>
  <c r="G146" i="2"/>
  <c r="G145" i="2"/>
  <c r="G143" i="2"/>
  <c r="F141" i="2"/>
  <c r="G140" i="2"/>
  <c r="G139" i="2"/>
  <c r="G138" i="2"/>
  <c r="G137" i="2"/>
  <c r="G136" i="2"/>
  <c r="G135" i="2"/>
  <c r="G134" i="2"/>
  <c r="G133" i="2"/>
  <c r="G132" i="2"/>
  <c r="G131" i="2"/>
  <c r="G130" i="2"/>
  <c r="F128" i="2"/>
  <c r="G128" i="2" s="1"/>
  <c r="G127" i="2"/>
  <c r="G125" i="2"/>
  <c r="G124" i="2"/>
  <c r="G123" i="2"/>
  <c r="G122" i="2"/>
  <c r="G119" i="2"/>
  <c r="G118" i="2"/>
  <c r="G116" i="2"/>
  <c r="G115" i="2"/>
  <c r="G114" i="2"/>
  <c r="G111" i="2"/>
  <c r="G110" i="2"/>
  <c r="G105" i="2"/>
  <c r="G104" i="2"/>
  <c r="G103" i="2"/>
  <c r="G102" i="2"/>
  <c r="G96" i="2"/>
  <c r="G95" i="2"/>
  <c r="G94" i="2"/>
  <c r="G92" i="2"/>
  <c r="G91" i="2"/>
  <c r="G90" i="2"/>
  <c r="G88" i="2"/>
  <c r="G87" i="2"/>
  <c r="G85" i="2"/>
  <c r="F85" i="2"/>
  <c r="G84" i="2"/>
  <c r="G83" i="2"/>
  <c r="G81" i="2"/>
  <c r="G80" i="2"/>
  <c r="F80" i="2"/>
  <c r="G79" i="2"/>
  <c r="G78" i="2"/>
  <c r="F78" i="2"/>
  <c r="E77" i="2"/>
  <c r="G77" i="2" s="1"/>
  <c r="G76" i="2"/>
  <c r="G74" i="2"/>
  <c r="G73" i="2"/>
  <c r="G72" i="2"/>
  <c r="G70" i="2"/>
  <c r="G65" i="2"/>
  <c r="G64" i="2"/>
  <c r="G63" i="2"/>
  <c r="G60" i="2"/>
  <c r="E59" i="2"/>
  <c r="G59" i="2" s="1"/>
  <c r="G58" i="2"/>
  <c r="E58" i="2"/>
  <c r="G57" i="2"/>
  <c r="G56" i="2"/>
  <c r="G55" i="2"/>
  <c r="G54" i="2"/>
  <c r="G53" i="2"/>
  <c r="G51" i="2"/>
  <c r="G50" i="2"/>
  <c r="F48" i="2"/>
  <c r="G46" i="2" s="1"/>
  <c r="F47" i="2"/>
  <c r="G45" i="2"/>
  <c r="G43" i="2"/>
  <c r="G41" i="2"/>
  <c r="G39" i="2"/>
  <c r="G36" i="2"/>
  <c r="G35" i="2"/>
  <c r="G33" i="2"/>
  <c r="G31" i="2"/>
  <c r="G30" i="2"/>
  <c r="G27" i="2"/>
  <c r="G26" i="2"/>
  <c r="G25" i="2"/>
  <c r="G24" i="2"/>
  <c r="G23" i="2"/>
  <c r="G19" i="2"/>
  <c r="G18" i="2"/>
  <c r="G17" i="2"/>
  <c r="G16" i="2"/>
  <c r="G14" i="2"/>
  <c r="G13" i="2"/>
  <c r="G12" i="2"/>
  <c r="G10" i="2"/>
  <c r="G8" i="2"/>
  <c r="G6" i="2"/>
  <c r="G3" i="2"/>
  <c r="H29" i="3"/>
  <c r="H24" i="3"/>
  <c r="H55" i="3"/>
  <c r="F182" i="3"/>
  <c r="H182" i="3" s="1"/>
  <c r="H161" i="3"/>
  <c r="H136" i="3"/>
  <c r="H174" i="3"/>
  <c r="H193" i="3"/>
  <c r="H185" i="3"/>
  <c r="H199" i="3"/>
  <c r="H120" i="3"/>
  <c r="H93" i="3"/>
  <c r="F57" i="3"/>
  <c r="H57" i="3" s="1"/>
  <c r="H22" i="3"/>
  <c r="H150" i="3"/>
  <c r="H128" i="3"/>
  <c r="H100" i="3"/>
  <c r="H52" i="3"/>
  <c r="H177" i="3"/>
  <c r="H195" i="3"/>
  <c r="H205" i="3"/>
  <c r="H117" i="3"/>
  <c r="H31" i="3"/>
  <c r="F56" i="3"/>
  <c r="H56" i="3" s="1"/>
  <c r="H33" i="3"/>
  <c r="H189" i="3"/>
  <c r="F170" i="3"/>
  <c r="H170" i="3" s="1"/>
  <c r="H110" i="3"/>
  <c r="H132" i="3"/>
  <c r="H186" i="3"/>
  <c r="H58" i="3"/>
  <c r="H103" i="3"/>
  <c r="H197" i="3"/>
  <c r="H171" i="3"/>
  <c r="H61" i="3"/>
  <c r="H179" i="3"/>
  <c r="H43" i="3"/>
  <c r="H16" i="3"/>
  <c r="H163" i="3"/>
  <c r="H194" i="3"/>
  <c r="H202" i="3"/>
  <c r="H4" i="3"/>
  <c r="H11" i="3"/>
  <c r="H28" i="3"/>
  <c r="H14" i="3"/>
  <c r="H88" i="3"/>
  <c r="H6" i="3"/>
  <c r="H23" i="3"/>
  <c r="H166" i="3"/>
  <c r="H172" i="3"/>
  <c r="H8" i="3"/>
  <c r="H92" i="3"/>
  <c r="H143" i="3"/>
  <c r="H12" i="3"/>
  <c r="H173" i="3"/>
  <c r="H25" i="3"/>
  <c r="H90" i="3"/>
  <c r="H113" i="3"/>
  <c r="H121" i="3"/>
  <c r="H15" i="3"/>
  <c r="H41" i="3"/>
  <c r="H49" i="3"/>
  <c r="F153" i="3"/>
  <c r="H152" i="3" s="1"/>
  <c r="H112" i="3"/>
  <c r="H48" i="3"/>
  <c r="H10" i="3"/>
  <c r="H21" i="3"/>
  <c r="H169" i="3"/>
  <c r="H145" i="3"/>
  <c r="H200" i="3"/>
  <c r="H123" i="3"/>
  <c r="H109" i="3"/>
  <c r="H116" i="3"/>
  <c r="H62" i="3"/>
  <c r="G76" i="3"/>
  <c r="H76" i="3" s="1"/>
  <c r="H183" i="3"/>
  <c r="H81" i="3"/>
  <c r="H77" i="3"/>
  <c r="H101" i="3"/>
  <c r="H71" i="3"/>
  <c r="H165" i="3"/>
  <c r="H159" i="3"/>
  <c r="H126" i="3"/>
  <c r="G126" i="3"/>
  <c r="H51" i="3"/>
  <c r="H68" i="3"/>
  <c r="H164" i="3"/>
  <c r="H1" i="3"/>
  <c r="H53" i="3"/>
  <c r="H206" i="3"/>
  <c r="H34" i="3"/>
  <c r="F64" i="3"/>
  <c r="H63" i="3" s="1"/>
  <c r="H122" i="3"/>
  <c r="H144" i="3"/>
  <c r="H157" i="3"/>
  <c r="H158" i="3"/>
  <c r="H187" i="3"/>
  <c r="F160" i="3"/>
  <c r="H160" i="3" s="1"/>
  <c r="H89" i="3"/>
  <c r="H131" i="3"/>
  <c r="H175" i="3"/>
  <c r="H134" i="3"/>
  <c r="H168" i="3"/>
  <c r="G78" i="3"/>
  <c r="H78" i="3" s="1"/>
  <c r="H196" i="3"/>
  <c r="H188" i="3"/>
  <c r="H162" i="3"/>
  <c r="H125" i="3"/>
  <c r="H137" i="3"/>
  <c r="H178" i="3"/>
  <c r="H79" i="3"/>
  <c r="H39" i="3"/>
  <c r="H190" i="3"/>
  <c r="F95" i="3"/>
  <c r="H94" i="3" s="1"/>
  <c r="H54" i="3"/>
  <c r="H82" i="3"/>
  <c r="G46" i="3"/>
  <c r="H44" i="3" s="1"/>
  <c r="G45" i="3"/>
  <c r="H154" i="3"/>
  <c r="F115" i="3"/>
  <c r="H114" i="3" s="1"/>
  <c r="H151" i="3"/>
  <c r="H108" i="3"/>
  <c r="H17" i="3"/>
  <c r="F75" i="3"/>
  <c r="H75" i="3" s="1"/>
  <c r="H130" i="3"/>
  <c r="H74" i="3"/>
  <c r="H176" i="3"/>
  <c r="G139" i="3"/>
  <c r="H138" i="3" s="1"/>
  <c r="H204" i="3"/>
  <c r="H133" i="3"/>
  <c r="H191" i="3"/>
  <c r="H102" i="3"/>
  <c r="H86" i="3"/>
  <c r="H85" i="3"/>
  <c r="H37" i="3"/>
  <c r="H184" i="3"/>
  <c r="H203" i="3"/>
  <c r="H72" i="3"/>
  <c r="H156" i="3"/>
  <c r="H141" i="3"/>
  <c r="H70" i="3"/>
  <c r="H129" i="3"/>
  <c r="H135" i="3"/>
  <c r="H167" i="3"/>
  <c r="H83" i="3"/>
  <c r="G83" i="3"/>
  <c r="F181" i="1"/>
  <c r="F178" i="1"/>
  <c r="F179" i="1"/>
  <c r="F180" i="1"/>
  <c r="F177" i="1"/>
  <c r="F172" i="1"/>
  <c r="F173" i="1"/>
  <c r="F171" i="1"/>
  <c r="E141" i="1"/>
  <c r="E140" i="1"/>
  <c r="E139" i="1"/>
  <c r="E138" i="1"/>
  <c r="E137" i="1"/>
  <c r="E136" i="1"/>
  <c r="E135" i="1"/>
  <c r="E134" i="1"/>
  <c r="E133" i="1"/>
  <c r="E132" i="1"/>
  <c r="H3" i="2" l="1"/>
  <c r="I162" i="2" s="1"/>
  <c r="I58" i="2" l="1"/>
  <c r="I184" i="2"/>
  <c r="I172" i="2"/>
  <c r="I12" i="2"/>
  <c r="I17" i="2"/>
  <c r="I24" i="2"/>
  <c r="I30" i="2"/>
  <c r="I36" i="2"/>
  <c r="I45" i="2"/>
  <c r="I53" i="2"/>
  <c r="I57" i="2"/>
  <c r="I63" i="2"/>
  <c r="I72" i="2"/>
  <c r="I81" i="2"/>
  <c r="I87" i="2"/>
  <c r="I92" i="2"/>
  <c r="I102" i="2"/>
  <c r="I110" i="2"/>
  <c r="I114" i="2"/>
  <c r="I119" i="2"/>
  <c r="I125" i="2"/>
  <c r="I131" i="2"/>
  <c r="I135" i="2"/>
  <c r="I139" i="2"/>
  <c r="I146" i="2"/>
  <c r="I154" i="2"/>
  <c r="I160" i="2"/>
  <c r="I164" i="2"/>
  <c r="I168" i="2"/>
  <c r="I176" i="2"/>
  <c r="I180" i="2"/>
  <c r="I186" i="2"/>
  <c r="I190" i="2"/>
  <c r="I195" i="2"/>
  <c r="I199" i="2"/>
  <c r="I205" i="2"/>
  <c r="I6" i="2"/>
  <c r="I13" i="2"/>
  <c r="I18" i="2"/>
  <c r="I25" i="2"/>
  <c r="I31" i="2"/>
  <c r="I39" i="2"/>
  <c r="I46" i="2"/>
  <c r="I54" i="2"/>
  <c r="I64" i="2"/>
  <c r="I73" i="2"/>
  <c r="I78" i="2"/>
  <c r="I83" i="2"/>
  <c r="I88" i="2"/>
  <c r="I94" i="2"/>
  <c r="I103" i="2"/>
  <c r="I111" i="2"/>
  <c r="I115" i="2"/>
  <c r="I122" i="2"/>
  <c r="I127" i="2"/>
  <c r="I132" i="2"/>
  <c r="I136" i="2"/>
  <c r="I140" i="2"/>
  <c r="I147" i="2"/>
  <c r="I156" i="2"/>
  <c r="I161" i="2"/>
  <c r="I165" i="2"/>
  <c r="I169" i="2"/>
  <c r="I173" i="2"/>
  <c r="I177" i="2"/>
  <c r="I181" i="2"/>
  <c r="I187" i="2"/>
  <c r="I191" i="2"/>
  <c r="I196" i="2"/>
  <c r="I201" i="2"/>
  <c r="I206" i="2"/>
  <c r="I3" i="2"/>
  <c r="I8" i="2"/>
  <c r="I14" i="2"/>
  <c r="I19" i="2"/>
  <c r="I26" i="2"/>
  <c r="I33" i="2"/>
  <c r="I41" i="2"/>
  <c r="I50" i="2"/>
  <c r="I55" i="2"/>
  <c r="I59" i="2"/>
  <c r="I65" i="2"/>
  <c r="I74" i="2"/>
  <c r="I79" i="2"/>
  <c r="I84" i="2"/>
  <c r="I90" i="2"/>
  <c r="I95" i="2"/>
  <c r="I104" i="2"/>
  <c r="I112" i="2"/>
  <c r="I116" i="2"/>
  <c r="I123" i="2"/>
  <c r="I128" i="2"/>
  <c r="I133" i="2"/>
  <c r="I137" i="2"/>
  <c r="I143" i="2"/>
  <c r="I152" i="2"/>
  <c r="I158" i="2"/>
  <c r="I166" i="2"/>
  <c r="I170" i="2"/>
  <c r="I174" i="2"/>
  <c r="I178" i="2"/>
  <c r="I188" i="2"/>
  <c r="I192" i="2"/>
  <c r="I197" i="2"/>
  <c r="I202" i="2"/>
  <c r="I207" i="2"/>
  <c r="I10" i="2"/>
  <c r="I16" i="2"/>
  <c r="I23" i="2"/>
  <c r="I27" i="2"/>
  <c r="I35" i="2"/>
  <c r="I43" i="2"/>
  <c r="I51" i="2"/>
  <c r="I56" i="2"/>
  <c r="I60" i="2"/>
  <c r="I70" i="2"/>
  <c r="I76" i="2"/>
  <c r="I80" i="2"/>
  <c r="I85" i="2"/>
  <c r="I91" i="2"/>
  <c r="I96" i="2"/>
  <c r="I105" i="2"/>
  <c r="I113" i="2"/>
  <c r="I118" i="2"/>
  <c r="I124" i="2"/>
  <c r="I130" i="2"/>
  <c r="I134" i="2"/>
  <c r="I138" i="2"/>
  <c r="I145" i="2"/>
  <c r="I153" i="2"/>
  <c r="I159" i="2"/>
  <c r="I163" i="2"/>
  <c r="I167" i="2"/>
  <c r="I171" i="2"/>
  <c r="I175" i="2"/>
  <c r="I179" i="2"/>
  <c r="I185" i="2"/>
  <c r="I189" i="2"/>
  <c r="I193" i="2"/>
  <c r="I198" i="2"/>
  <c r="I204" i="2"/>
  <c r="I208" i="2"/>
  <c r="I77" i="2"/>
  <c r="J3" i="2" l="1"/>
  <c r="K3" i="2"/>
  <c r="J6" i="2"/>
  <c r="J8" i="2" s="1"/>
  <c r="J10" i="2" s="1"/>
  <c r="J12" i="2" s="1"/>
  <c r="J13" i="2" s="1"/>
  <c r="J14" i="2" s="1"/>
  <c r="J16" i="2" s="1"/>
  <c r="J17" i="2" s="1"/>
  <c r="J18" i="2" s="1"/>
  <c r="J19" i="2" s="1"/>
  <c r="J23" i="2" s="1"/>
  <c r="J24" i="2" s="1"/>
  <c r="J25" i="2" s="1"/>
  <c r="J26" i="2" s="1"/>
  <c r="J27" i="2" s="1"/>
  <c r="J30" i="2" s="1"/>
  <c r="J31" i="2" s="1"/>
  <c r="J33" i="2" s="1"/>
  <c r="J35" i="2" s="1"/>
  <c r="J36" i="2" s="1"/>
  <c r="J39" i="2" s="1"/>
  <c r="J41" i="2" s="1"/>
  <c r="J43" i="2" s="1"/>
  <c r="J45" i="2" s="1"/>
</calcChain>
</file>

<file path=xl/sharedStrings.xml><?xml version="1.0" encoding="utf-8"?>
<sst xmlns="http://schemas.openxmlformats.org/spreadsheetml/2006/main" count="1228" uniqueCount="201">
  <si>
    <t>LISTA DE MATERIALES</t>
  </si>
  <si>
    <t>ITEM</t>
  </si>
  <si>
    <t xml:space="preserve">MATERIAL </t>
  </si>
  <si>
    <t>UNIDAD</t>
  </si>
  <si>
    <t>RENDIMIENTO</t>
  </si>
  <si>
    <t>VALOR UNITARIO</t>
  </si>
  <si>
    <t>CANTIDAD</t>
  </si>
  <si>
    <t>VALOR PARCIAL</t>
  </si>
  <si>
    <t>VALOR TOTAL</t>
  </si>
  <si>
    <t>PORCENTAJE DE PARTICIPACIÓN</t>
  </si>
  <si>
    <t>PORCENTAJE ACUMULADO</t>
  </si>
  <si>
    <t>PROMEDIO</t>
  </si>
  <si>
    <t>PUNTAJE</t>
  </si>
  <si>
    <t>PUERTA MADERA ENTAMBORADA ACABADO MALAMINA</t>
  </si>
  <si>
    <t>M2</t>
  </si>
  <si>
    <t>MARCO EN MADERA DE CEDRO, PINO O SIMILAR DE 3X8 CMS CEPILLADAS CANTEADAS E INMUNIZADAS</t>
  </si>
  <si>
    <t>ML</t>
  </si>
  <si>
    <t>CHAPA POMO</t>
  </si>
  <si>
    <t>und</t>
  </si>
  <si>
    <t>VENTANA ALUMINIO TUBO ET-101 NEGRO</t>
  </si>
  <si>
    <t>VIDRIO LAMINADO 4+4</t>
  </si>
  <si>
    <t xml:space="preserve"> SILICONA TIPO ADHESIVO Y SELLADOR ELÁSTICO</t>
  </si>
  <si>
    <t xml:space="preserve"> und</t>
  </si>
  <si>
    <t>2.12</t>
  </si>
  <si>
    <t>PUERTA EN ALUMINIO COLOR ANOLOC</t>
  </si>
  <si>
    <t>CHAPA MANIJA YALE O SIMILAR</t>
  </si>
  <si>
    <t>UND</t>
  </si>
  <si>
    <t>LAMINA ACERO INOXIDABLE 304 CAL. 20</t>
  </si>
  <si>
    <t xml:space="preserve">KIT SE SEGURIDAD PMR (BARRA DE APOYO FIJA DIM: 305MM  Y BARRA ABATIBLE VERTICAL 805MM EN ACERO INOXIDABLE 304) </t>
  </si>
  <si>
    <t>UN</t>
  </si>
  <si>
    <t>PUERTA PLOMADA 2 mm (CORREDIZA MEDIDAS HOJA 1.40*2.42,  TOTAL 3.38m2 - PARA UN VANO DE 1.30*2.40, BLINDADA EN PLOMO DE 2MM PARA CUARTO DE RAYOS X</t>
  </si>
  <si>
    <t>PUERTA ABATIBLE PARA QUIROFANO N°2 (PUERTA PLOMADA 2 mm (P2: BATIENTE MEDIDAS VANO 1.86*2.40 ,  TOTAL 4.46m2 - ENTAMBORADA  CON ESTRUCTURA INTERNA EN PINO, BLINDADA EN PLOMO DE 2MM )</t>
  </si>
  <si>
    <t>MUEBLE BAJO 1,00 X 0,70 X 0,60 ELABORADO EN MELAMINA RH 15mm BLANCA. COMPUESTO POR 4 CAJONES CON RIEL FULL EXTENSIÓN TIPO PESADO, DOS PUERTAS CON BISAGRA CON CIERRE LENTO</t>
  </si>
  <si>
    <t>PLACA FIBROCEMENTO</t>
  </si>
  <si>
    <t>PERFIL GALVANIZADO CAL 26</t>
  </si>
  <si>
    <t>TORNILLERIA HILKIN</t>
  </si>
  <si>
    <t>CINTA FIBRA DE VIDRIO</t>
  </si>
  <si>
    <t>MASILLA PARA JUNTAS</t>
  </si>
  <si>
    <t>KG</t>
  </si>
  <si>
    <t xml:space="preserve"> PINTURA VINILO TIPO I</t>
  </si>
  <si>
    <t>GAL</t>
  </si>
  <si>
    <t>LIJA AGUA 180</t>
  </si>
  <si>
    <t>PINTURA EPOXICA BLANCA</t>
  </si>
  <si>
    <t xml:space="preserve">MEDIA CAÑA EN PVC PERFORADA      </t>
  </si>
  <si>
    <t xml:space="preserve">ML </t>
  </si>
  <si>
    <t xml:space="preserve">TORNILLO 6 * 1"                </t>
  </si>
  <si>
    <t xml:space="preserve">SUPERMASTICO INTERIORES 28KG  CUÑETE        </t>
  </si>
  <si>
    <t>EMBOQUILLADOR</t>
  </si>
  <si>
    <t xml:space="preserve"> kg</t>
  </si>
  <si>
    <t>ENCHAPE CERÁMICO TRÁFICO 5</t>
  </si>
  <si>
    <t xml:space="preserve">PEGANTE CERAMICA </t>
  </si>
  <si>
    <t>CEMENTO BLANCO</t>
  </si>
  <si>
    <t>ENCHAPE CERÁMICO PARED</t>
  </si>
  <si>
    <t xml:space="preserve"> m2</t>
  </si>
  <si>
    <t>PEGACOR</t>
  </si>
  <si>
    <t>COLOR MINERAL</t>
  </si>
  <si>
    <t>2,3,3</t>
  </si>
  <si>
    <t>2,3,4</t>
  </si>
  <si>
    <t>PINTURA EPOXICA</t>
  </si>
  <si>
    <t>2,4,1</t>
  </si>
  <si>
    <t>PINTURA VINILO TIPO I</t>
  </si>
  <si>
    <t>2,4,2</t>
  </si>
  <si>
    <t>2,4,3</t>
  </si>
  <si>
    <t>2,4,4</t>
  </si>
  <si>
    <t xml:space="preserve">PERFIL PARAL CAL 24 X 2.4                                   </t>
  </si>
  <si>
    <t xml:space="preserve">UN </t>
  </si>
  <si>
    <t xml:space="preserve">PERFIL CANAL CAL 24 2.4M                                    </t>
  </si>
  <si>
    <t xml:space="preserve">PLACA SUPERBOARD 2440*1220*10MM                             </t>
  </si>
  <si>
    <t xml:space="preserve">TORNILLO CON CHAZO                                          </t>
  </si>
  <si>
    <t xml:space="preserve">TORNILLO 7*7/16"                                            </t>
  </si>
  <si>
    <t xml:space="preserve">TORNILLO 6 * 1"                                             </t>
  </si>
  <si>
    <t xml:space="preserve">CINTA DE FIBRA DE VIDRIO 91M                                </t>
  </si>
  <si>
    <t xml:space="preserve">rl </t>
  </si>
  <si>
    <t xml:space="preserve">SUPERMASTICO INTERIORES 28KG  CUÑET                         </t>
  </si>
  <si>
    <t>3,1,1</t>
  </si>
  <si>
    <t>TUBERÍA PVC 1 1/2"</t>
  </si>
  <si>
    <t>M</t>
  </si>
  <si>
    <t>CODO PVC 90°  1 1/2</t>
  </si>
  <si>
    <t>TEE PVC  1 1/2</t>
  </si>
  <si>
    <t>UNION 1 1/2</t>
  </si>
  <si>
    <t>CONECTOR MACHO 1 1/2</t>
  </si>
  <si>
    <t>SOLDADURA PVC VERDE 900 GR.(1/4)</t>
  </si>
  <si>
    <t>LIMPIADOR PVC 760 GR. (1/4)</t>
  </si>
  <si>
    <t>TUBERÍA PVC 1"</t>
  </si>
  <si>
    <t>CODO PVC 90°  1</t>
  </si>
  <si>
    <t>TEE PVC  1</t>
  </si>
  <si>
    <t>UNION 1</t>
  </si>
  <si>
    <t>ADAPTADOR MACHO 1"</t>
  </si>
  <si>
    <t>TUBERÍA PVC 3/4</t>
  </si>
  <si>
    <t>CODO PVC 90°  3/4</t>
  </si>
  <si>
    <t>UNION 3/4</t>
  </si>
  <si>
    <t>CONECTOR MACHO 3/4</t>
  </si>
  <si>
    <t>ADAPTADOR</t>
  </si>
  <si>
    <t>TUBERIA PVC SANITARIA 2"</t>
  </si>
  <si>
    <t>CODO PVC 90° 2"</t>
  </si>
  <si>
    <t>UNION 2"</t>
  </si>
  <si>
    <t>CODO SIFÓN PVC SANITARIA 2"</t>
  </si>
  <si>
    <t>REJILLA DECORATIVA EN ALUMINIO 3X2</t>
  </si>
  <si>
    <t>LAVAMANOS DE COLGAR EN PORCELANA SANITARA</t>
  </si>
  <si>
    <t>GRIFERIA DE MESA PUSH</t>
  </si>
  <si>
    <t>ACOPLE PLASTICO SANITARIO 55 1/2X78</t>
  </si>
  <si>
    <t>CONJUNTO SIFON TIPO BOTELLA</t>
  </si>
  <si>
    <t>SILICONA TIPO ADHESIVO Y SELLADOR ELÁSTICO</t>
  </si>
  <si>
    <t>SANITARIO TIPO INSTITUCIONAL COLOR BLANCO 43X3,5X39,7ALTO X LARGO X ANCHO</t>
  </si>
  <si>
    <t>SISTEMA DE CONEXIÓN  ACOMETIDA METALICA SUPERIOR DIAMETRO: 10.8 x 18 x 80.2 cm</t>
  </si>
  <si>
    <t>VALVULA PARA SANITARIO PUSH ENPOTRADA 4,8 LITROS (FLUXÓMETRO)</t>
  </si>
  <si>
    <t>BRIDA SANNITARIACORTA 4"</t>
  </si>
  <si>
    <t>LIMPIADOR PARA PVC Y CPVC (1/4 GAL.)</t>
  </si>
  <si>
    <t>GLN</t>
  </si>
  <si>
    <t>SOLDADURA PVC NTC 576 (1/8 GAL.)</t>
  </si>
  <si>
    <t xml:space="preserve">ORINAL PETITE COLOR BLANCO EN PORCELANA </t>
  </si>
  <si>
    <t>GRIFERIA ORINAL PUSH EXPUESTA RACOR 3/4 CORONA</t>
  </si>
  <si>
    <t>DESAGUE SENCILLO + SIFON GRIS PARA ORINAL RESINA DE ALTA DURABILIDAD</t>
  </si>
  <si>
    <t>DISPENSADOR DE JABON LIQUIDO 600ML</t>
  </si>
  <si>
    <t>DISPENSADOR DE PAPEL H</t>
  </si>
  <si>
    <t>DISPENSADOR DE TOALLAS</t>
  </si>
  <si>
    <t>GRANITO N 2 X 35 KG BLANCO</t>
  </si>
  <si>
    <t>blt</t>
  </si>
  <si>
    <t>GRANITO N 2 X 35 KG NEGRO</t>
  </si>
  <si>
    <t xml:space="preserve"> MARMOLINA</t>
  </si>
  <si>
    <t>AGUA</t>
  </si>
  <si>
    <t>LT</t>
  </si>
  <si>
    <t>ARENA GRIS</t>
  </si>
  <si>
    <t>M3</t>
  </si>
  <si>
    <t>DILATACION EN BRONCE</t>
  </si>
  <si>
    <t>BASICO- CONCRETO 21MPA (3000 PSI)</t>
  </si>
  <si>
    <t>TUBERÍA PVC DE ½” NORMAS ANSI C 80.3, NTC 105, UL 795.</t>
  </si>
  <si>
    <t>CURVAS PVC DE ½”</t>
  </si>
  <si>
    <t>UNIÓN PVC DE ½”</t>
  </si>
  <si>
    <t>TERMINAL ADAPTADOR PVC DE ½”</t>
  </si>
  <si>
    <t>CAJA PVC RECTANGULAR DE 2” X 4” X 1 ½”.</t>
  </si>
  <si>
    <t>TOMACORRIENTE CON POLO A TIERRA 15 A, 250 V COLOR BLANCO</t>
  </si>
  <si>
    <t>CABLE DE COBRE Nº 12 THHN</t>
  </si>
  <si>
    <t>CINTA AISLANTE</t>
  </si>
  <si>
    <t>ELEMENTOS DE FIJACIÓN PARA DRYWALL</t>
  </si>
  <si>
    <t>MARQUILLA IDENTIFICACIÓN</t>
  </si>
  <si>
    <t>TUBERÍA PVC DE 3/4” NORMAS ANSI C 80.3, NTC 105, UL 795.</t>
  </si>
  <si>
    <t>CURVAS PVC DE 3/4”</t>
  </si>
  <si>
    <t>UNIÓN PVC DE 3/4”</t>
  </si>
  <si>
    <t>TERMINAL ADAPTADOR PVC DE 3/4”</t>
  </si>
  <si>
    <t>TOMACORRIENTE GFCI CON POLO A TIERRA 20A, 208V</t>
  </si>
  <si>
    <t>CABLE DE COBRE Nº 10 THHN</t>
  </si>
  <si>
    <t>CAJA METÁLICA GALVANIZADA RECTANGULAR GALVANIZADA DE 2” X 4” X 1 ½”.</t>
  </si>
  <si>
    <t>CURVA E.M.T.   1/2"</t>
  </si>
  <si>
    <t>UNIÓN EMT DE ½”</t>
  </si>
  <si>
    <t>INTERRUPTOR SENCILLO 10 A, 250 V COLOR BLANCO SIN PILOTO</t>
  </si>
  <si>
    <t>TUBERÍA EMT DE ½” NORMAS ANSI C 80.3, NTC 105, UL 795.</t>
  </si>
  <si>
    <t>TERMINAL ADAPTADOR EMT DE ½”</t>
  </si>
  <si>
    <t xml:space="preserve">SALIDA DE DATOS CATEGORIA 6A.  Incluye FACEPLATE RJ45. Dos puertos. </t>
  </si>
  <si>
    <t>EXTRACTOR DE AIRE</t>
  </si>
  <si>
    <t>REPELLO PARA FILOS</t>
  </si>
  <si>
    <t>PINTURA FILOS</t>
  </si>
  <si>
    <t>LUMINARIA LED PANEL RECTANGULAR 30X120 CM 40W LUZ BLANCA</t>
  </si>
  <si>
    <t>ENCHUFE 12 A</t>
  </si>
  <si>
    <t>CLAVIJA 12 A</t>
  </si>
  <si>
    <t>LUMINARIA DE EMERGENCIA SPAZLO LSR 3181 ECP 3W O EQUIVALENTE</t>
  </si>
  <si>
    <t>PANEL LED REDONDO 12W LUZ FRIA</t>
  </si>
  <si>
    <t>CABLE ENCAUCHETADO 3X18AWG</t>
  </si>
  <si>
    <t>TUBERIA CONDUIT PVC FLEXIBLE 1/2</t>
  </si>
  <si>
    <t>CONCRETO 3000 PSI PREMEZCLADO</t>
  </si>
  <si>
    <t>FORMALETA TABLEMAC</t>
  </si>
  <si>
    <t xml:space="preserve"> ACERO Fy = 420 MPa (60.000 psi) D&gt; 1/4" FIGURADO</t>
  </si>
  <si>
    <t xml:space="preserve"> CONCRETO 3000 PSI PREMEZCLADO</t>
  </si>
  <si>
    <t>LADRILLO FAROL No 4  (10CM*20CM*30CM)</t>
  </si>
  <si>
    <t>CEMENTO GRIS USO GENERAL SACO DE 50 KILOS</t>
  </si>
  <si>
    <t>m3</t>
  </si>
  <si>
    <t>Kg</t>
  </si>
  <si>
    <t xml:space="preserve"> ARENA LAVADA DE PEÑA</t>
  </si>
  <si>
    <t>ARENA LAVADA DE PEÑA</t>
  </si>
  <si>
    <t xml:space="preserve"> ESTUCO BLANCO DE YESO</t>
  </si>
  <si>
    <t xml:space="preserve"> ESTUCO PLÁSTICO</t>
  </si>
  <si>
    <t xml:space="preserve"> DILATACIÓN U PLÁSTICA 8mm L=3,05m</t>
  </si>
  <si>
    <t xml:space="preserve"> LIJA AGUA NO 150</t>
  </si>
  <si>
    <t>LADRILLO COMUN RECOCIDO 20x10x6cm</t>
  </si>
  <si>
    <t>CEMENTO GRIS EN BULTOS</t>
  </si>
  <si>
    <t>ENCHAPE FORMATO 32X56</t>
  </si>
  <si>
    <t>EMBOQUILLADOR COLOR BLANCO</t>
  </si>
  <si>
    <t>REJILLA DE DESAGUE TRADICIONAL 3X2 ALUMINIO</t>
  </si>
  <si>
    <t>LLAVE DE JARDIN PESADA CROMADA</t>
  </si>
  <si>
    <t>TUBO RECTANGULAR 50X20X1.1mm C18 x 6m</t>
  </si>
  <si>
    <t>m</t>
  </si>
  <si>
    <t>SOLDADURA E60XX</t>
  </si>
  <si>
    <t>5,1,0</t>
  </si>
  <si>
    <t>5,1,1</t>
  </si>
  <si>
    <t xml:space="preserve"> POLICARBONATO ALVEOLAR (8mm) COLOR + 5% DESP</t>
  </si>
  <si>
    <t>PERNO AUTOPERFORANTE PARA TEJA INCLUYE CAPUCHON</t>
  </si>
  <si>
    <t>ACCESORIOS INSTALACION POLICARBONATO MACIZO (JUNTAS, BORDES)</t>
  </si>
  <si>
    <t>5,1,2</t>
  </si>
  <si>
    <t>LAMINA CAL. 16 COLD ROLLED 1,22X2,44</t>
  </si>
  <si>
    <t>MARCO PUERTA COLD ROLLED CAL. 16</t>
  </si>
  <si>
    <t xml:space="preserve"> ANTICORROSIVO</t>
  </si>
  <si>
    <t>PINTURA ESMALTE</t>
  </si>
  <si>
    <t>TINNER CORRIENTE</t>
  </si>
  <si>
    <t xml:space="preserve"> CHAPA DE SEGURIDAD</t>
  </si>
  <si>
    <t>DESCRIPCION</t>
  </si>
  <si>
    <t>IMAGEN DE VERIFICACIÓN</t>
  </si>
  <si>
    <t>INSCRITO S/N</t>
  </si>
  <si>
    <t>N</t>
  </si>
  <si>
    <t>S</t>
  </si>
  <si>
    <t>PERFIL GALVANIZADO CAL 26 - PERFIL PARA LA CONSTRUCCIÓN LIVIANA</t>
  </si>
  <si>
    <t>ENCHAPE CERÁMICO TRÁFICO 5 - BALDOSA CERÁMICA CON COEFICIENTE DE ABSORCIÓN INFERIOR O IGUAL A 0.5%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</si>
</sst>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164" formatCode="0.000"/>
    <numFmt numFmtId="165" formatCode="_-&quot;$&quot;* #,##0.000_-;\-&quot;$&quot;* #,##0.000_-;_-&quot;$&quot;* &quot;-&quot;???_-;_-@_-"/>
    <numFmt numFmtId="166" formatCode="0.000000"/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color theme="1"/>
      <name val="Century Gothic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/>
    <xf numFmtId="42" fontId="5" fillId="0" borderId="0" applyFont="0" applyFill="0" applyBorder="0" applyAlignment="0" applyProtection="0"/>
    <xf numFmtId="0" fontId="5" fillId="0" borderId="0"/>
  </cellStyleXfs>
  <cellXfs count="33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4" borderId="1" xfId="4" quotePrefix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1" fillId="0" borderId="0" xfId="0" applyFont="1"/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6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1" xfId="6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4" borderId="1" xfId="4" quotePrefix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4" fontId="2" fillId="3" borderId="1" xfId="2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/>
    </xf>
    <xf numFmtId="44" fontId="6" fillId="5" borderId="1" xfId="2" quotePrefix="1" applyFont="1" applyFill="1" applyBorder="1" applyAlignment="1" applyProtection="1">
      <alignment horizontal="center" vertical="center"/>
    </xf>
    <xf numFmtId="44" fontId="12" fillId="0" borderId="1" xfId="2" applyFont="1" applyBorder="1" applyAlignment="1">
      <alignment horizontal="center" vertical="center" wrapText="1"/>
    </xf>
    <xf numFmtId="44" fontId="12" fillId="0" borderId="1" xfId="2" applyFont="1" applyFill="1" applyBorder="1" applyAlignment="1">
      <alignment horizontal="center" vertical="center"/>
    </xf>
    <xf numFmtId="44" fontId="3" fillId="0" borderId="1" xfId="2" applyFont="1" applyBorder="1" applyAlignment="1">
      <alignment horizontal="center" vertical="center" wrapText="1"/>
    </xf>
    <xf numFmtId="44" fontId="0" fillId="0" borderId="1" xfId="2" applyFont="1" applyFill="1" applyBorder="1" applyAlignment="1">
      <alignment horizontal="center" vertical="center"/>
    </xf>
    <xf numFmtId="44" fontId="6" fillId="0" borderId="1" xfId="2" applyFont="1" applyFill="1" applyBorder="1" applyAlignment="1">
      <alignment horizontal="center" vertical="center" wrapText="1"/>
    </xf>
    <xf numFmtId="44" fontId="0" fillId="0" borderId="0" xfId="2" applyFont="1"/>
    <xf numFmtId="164" fontId="2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6" fillId="5" borderId="1" xfId="4" quotePrefix="1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64" fontId="14" fillId="0" borderId="1" xfId="6" quotePrefix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164" fontId="5" fillId="6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6" fillId="0" borderId="1" xfId="6" quotePrefix="1" applyNumberFormat="1" applyFont="1" applyBorder="1" applyAlignment="1">
      <alignment horizontal="center" vertical="center" wrapText="1"/>
    </xf>
    <xf numFmtId="16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0" fillId="0" borderId="1" xfId="0" applyBorder="1"/>
    <xf numFmtId="164" fontId="3" fillId="0" borderId="0" xfId="0" applyNumberFormat="1" applyFont="1" applyBorder="1" applyAlignment="1">
      <alignment horizontal="center" vertical="center" wrapText="1"/>
    </xf>
    <xf numFmtId="44" fontId="3" fillId="0" borderId="0" xfId="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5" fontId="0" fillId="0" borderId="0" xfId="0" applyNumberFormat="1"/>
    <xf numFmtId="0" fontId="0" fillId="0" borderId="0" xfId="0" applyBorder="1"/>
    <xf numFmtId="0" fontId="4" fillId="0" borderId="0" xfId="0" applyFont="1"/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4" fontId="3" fillId="0" borderId="5" xfId="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164" fontId="15" fillId="3" borderId="7" xfId="0" applyNumberFormat="1" applyFont="1" applyFill="1" applyBorder="1" applyAlignment="1">
      <alignment horizontal="center" vertical="center"/>
    </xf>
    <xf numFmtId="44" fontId="15" fillId="3" borderId="7" xfId="2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44" fontId="3" fillId="0" borderId="4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/>
    <xf numFmtId="0" fontId="3" fillId="0" borderId="9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44" fontId="3" fillId="0" borderId="9" xfId="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3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44" fontId="3" fillId="0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4" fontId="3" fillId="0" borderId="7" xfId="2" applyFont="1" applyFill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44" fontId="12" fillId="0" borderId="5" xfId="2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 wrapText="1"/>
    </xf>
    <xf numFmtId="44" fontId="12" fillId="0" borderId="4" xfId="2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44" fontId="12" fillId="0" borderId="9" xfId="2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44" fontId="12" fillId="0" borderId="7" xfId="2" applyFont="1" applyFill="1" applyBorder="1" applyAlignment="1">
      <alignment horizontal="center" vertical="center"/>
    </xf>
    <xf numFmtId="165" fontId="0" fillId="0" borderId="8" xfId="0" applyNumberFormat="1" applyBorder="1"/>
    <xf numFmtId="165" fontId="0" fillId="0" borderId="10" xfId="0" applyNumberFormat="1" applyBorder="1"/>
    <xf numFmtId="0" fontId="13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44" fontId="3" fillId="0" borderId="4" xfId="2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center" vertical="center" wrapText="1"/>
    </xf>
    <xf numFmtId="44" fontId="3" fillId="0" borderId="9" xfId="2" applyFont="1" applyBorder="1" applyAlignment="1">
      <alignment horizontal="center" vertical="center" wrapText="1"/>
    </xf>
    <xf numFmtId="44" fontId="12" fillId="0" borderId="5" xfId="2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4" fontId="12" fillId="0" borderId="9" xfId="2" applyFont="1" applyFill="1" applyBorder="1" applyAlignment="1">
      <alignment horizontal="center" vertical="center"/>
    </xf>
    <xf numFmtId="165" fontId="0" fillId="0" borderId="11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44" fontId="3" fillId="0" borderId="5" xfId="2" applyFont="1" applyBorder="1" applyAlignment="1">
      <alignment horizontal="center" vertical="center" wrapText="1"/>
    </xf>
    <xf numFmtId="44" fontId="12" fillId="0" borderId="7" xfId="2" applyFont="1" applyBorder="1" applyAlignment="1">
      <alignment horizontal="center" vertical="center" wrapText="1"/>
    </xf>
    <xf numFmtId="44" fontId="3" fillId="0" borderId="3" xfId="2" applyFont="1" applyBorder="1" applyAlignment="1">
      <alignment horizontal="center" vertical="center" wrapText="1"/>
    </xf>
    <xf numFmtId="0" fontId="13" fillId="0" borderId="4" xfId="6" applyFont="1" applyBorder="1" applyAlignment="1">
      <alignment horizontal="center" vertical="center" wrapText="1"/>
    </xf>
    <xf numFmtId="164" fontId="14" fillId="0" borderId="4" xfId="6" quotePrefix="1" applyNumberFormat="1" applyFont="1" applyBorder="1" applyAlignment="1">
      <alignment horizontal="center" vertical="center"/>
    </xf>
    <xf numFmtId="44" fontId="12" fillId="0" borderId="4" xfId="2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164" fontId="5" fillId="6" borderId="4" xfId="1" applyNumberFormat="1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64" fontId="5" fillId="6" borderId="9" xfId="1" applyNumberFormat="1" applyFont="1" applyFill="1" applyBorder="1" applyAlignment="1">
      <alignment horizontal="center" vertical="center" wrapText="1"/>
    </xf>
    <xf numFmtId="0" fontId="6" fillId="0" borderId="7" xfId="6" quotePrefix="1" applyFont="1" applyBorder="1" applyAlignment="1">
      <alignment horizontal="center" vertical="center" wrapText="1"/>
    </xf>
    <xf numFmtId="164" fontId="6" fillId="0" borderId="7" xfId="6" quotePrefix="1" applyNumberFormat="1" applyFont="1" applyBorder="1" applyAlignment="1">
      <alignment horizontal="center" vertical="center" wrapText="1"/>
    </xf>
    <xf numFmtId="44" fontId="6" fillId="0" borderId="7" xfId="2" applyFont="1" applyFill="1" applyBorder="1" applyAlignment="1">
      <alignment horizontal="center" vertical="center" wrapText="1"/>
    </xf>
    <xf numFmtId="165" fontId="0" fillId="0" borderId="8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0" fontId="0" fillId="0" borderId="5" xfId="0" applyBorder="1"/>
    <xf numFmtId="0" fontId="5" fillId="7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164" fontId="5" fillId="6" borderId="5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44" fontId="4" fillId="0" borderId="4" xfId="2" applyFont="1" applyFill="1" applyBorder="1" applyAlignment="1">
      <alignment horizontal="center" vertical="center"/>
    </xf>
    <xf numFmtId="165" fontId="0" fillId="0" borderId="11" xfId="0" applyNumberFormat="1" applyBorder="1"/>
    <xf numFmtId="165" fontId="0" fillId="0" borderId="0" xfId="0" applyNumberFormat="1" applyBorder="1" applyAlignment="1">
      <alignment vertical="center"/>
    </xf>
    <xf numFmtId="165" fontId="0" fillId="0" borderId="8" xfId="0" applyNumberFormat="1" applyBorder="1" applyAlignment="1"/>
    <xf numFmtId="165" fontId="0" fillId="0" borderId="2" xfId="0" applyNumberFormat="1" applyBorder="1"/>
    <xf numFmtId="165" fontId="0" fillId="0" borderId="12" xfId="0" applyNumberFormat="1" applyBorder="1"/>
    <xf numFmtId="165" fontId="0" fillId="0" borderId="0" xfId="0" applyNumberFormat="1" applyBorder="1" applyAlignment="1"/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9" xfId="0" applyBorder="1"/>
    <xf numFmtId="0" fontId="10" fillId="4" borderId="9" xfId="4" quotePrefix="1" applyFont="1" applyFill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6" fillId="4" borderId="9" xfId="4" quotePrefix="1" applyFont="1" applyFill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 wrapText="1"/>
    </xf>
    <xf numFmtId="164" fontId="6" fillId="5" borderId="9" xfId="4" quotePrefix="1" applyNumberFormat="1" applyFont="1" applyFill="1" applyBorder="1" applyAlignment="1">
      <alignment horizontal="center" vertical="center"/>
    </xf>
    <xf numFmtId="44" fontId="6" fillId="5" borderId="9" xfId="2" quotePrefix="1" applyFont="1" applyFill="1" applyBorder="1" applyAlignment="1" applyProtection="1">
      <alignment horizontal="center" vertical="center"/>
    </xf>
    <xf numFmtId="44" fontId="12" fillId="0" borderId="3" xfId="2" applyFont="1" applyFill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/>
    <xf numFmtId="0" fontId="0" fillId="8" borderId="1" xfId="0" applyFill="1" applyBorder="1"/>
    <xf numFmtId="0" fontId="3" fillId="8" borderId="1" xfId="0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44" fontId="0" fillId="8" borderId="1" xfId="2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5" fontId="0" fillId="8" borderId="1" xfId="0" applyNumberFormat="1" applyFill="1" applyBorder="1"/>
    <xf numFmtId="0" fontId="0" fillId="8" borderId="0" xfId="0" applyFill="1"/>
    <xf numFmtId="0" fontId="0" fillId="0" borderId="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8" xfId="0" applyFill="1" applyBorder="1"/>
    <xf numFmtId="0" fontId="3" fillId="9" borderId="1" xfId="0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44" fontId="3" fillId="9" borderId="1" xfId="2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/>
    <xf numFmtId="0" fontId="0" fillId="9" borderId="10" xfId="0" applyFill="1" applyBorder="1"/>
    <xf numFmtId="0" fontId="0" fillId="9" borderId="0" xfId="0" applyFill="1"/>
    <xf numFmtId="0" fontId="5" fillId="9" borderId="1" xfId="0" applyFont="1" applyFill="1" applyBorder="1" applyAlignment="1">
      <alignment horizontal="center" vertical="center" wrapText="1"/>
    </xf>
    <xf numFmtId="164" fontId="5" fillId="9" borderId="1" xfId="1" applyNumberFormat="1" applyFont="1" applyFill="1" applyBorder="1" applyAlignment="1">
      <alignment horizontal="center" vertical="center" wrapText="1"/>
    </xf>
    <xf numFmtId="165" fontId="0" fillId="9" borderId="1" xfId="0" applyNumberFormat="1" applyFill="1" applyBorder="1"/>
    <xf numFmtId="0" fontId="0" fillId="9" borderId="13" xfId="0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164" fontId="3" fillId="9" borderId="1" xfId="1" applyNumberFormat="1" applyFont="1" applyFill="1" applyBorder="1" applyAlignment="1">
      <alignment horizontal="center" vertical="center" wrapText="1"/>
    </xf>
    <xf numFmtId="0" fontId="0" fillId="9" borderId="0" xfId="0" applyFill="1" applyBorder="1"/>
    <xf numFmtId="0" fontId="0" fillId="9" borderId="7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8" xfId="0" applyFill="1" applyBorder="1"/>
    <xf numFmtId="0" fontId="3" fillId="10" borderId="1" xfId="0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44" fontId="3" fillId="10" borderId="1" xfId="2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/>
    <xf numFmtId="0" fontId="0" fillId="10" borderId="10" xfId="0" applyFill="1" applyBorder="1"/>
    <xf numFmtId="0" fontId="3" fillId="10" borderId="5" xfId="0" applyFont="1" applyFill="1" applyBorder="1" applyAlignment="1">
      <alignment horizontal="center" vertical="center" wrapText="1"/>
    </xf>
    <xf numFmtId="164" fontId="3" fillId="10" borderId="5" xfId="0" applyNumberFormat="1" applyFont="1" applyFill="1" applyBorder="1" applyAlignment="1">
      <alignment horizontal="center" vertical="center" wrapText="1"/>
    </xf>
    <xf numFmtId="44" fontId="3" fillId="10" borderId="5" xfId="2" applyFont="1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/>
    </xf>
    <xf numFmtId="0" fontId="0" fillId="10" borderId="0" xfId="0" applyFill="1"/>
    <xf numFmtId="165" fontId="0" fillId="10" borderId="1" xfId="0" applyNumberFormat="1" applyFill="1" applyBorder="1"/>
    <xf numFmtId="0" fontId="0" fillId="10" borderId="13" xfId="0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5" fillId="3" borderId="17" xfId="0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9" borderId="15" xfId="0" applyFill="1" applyBorder="1"/>
    <xf numFmtId="0" fontId="0" fillId="0" borderId="15" xfId="0" applyBorder="1"/>
    <xf numFmtId="0" fontId="0" fillId="8" borderId="15" xfId="0" applyFill="1" applyBorder="1"/>
    <xf numFmtId="0" fontId="4" fillId="0" borderId="0" xfId="0" applyFont="1" applyFill="1" applyBorder="1"/>
    <xf numFmtId="0" fontId="0" fillId="0" borderId="0" xfId="0" applyFill="1" applyBorder="1"/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11" borderId="4" xfId="0" applyFont="1" applyFill="1" applyBorder="1" applyAlignment="1">
      <alignment horizontal="center" vertical="center" wrapText="1"/>
    </xf>
    <xf numFmtId="164" fontId="3" fillId="11" borderId="4" xfId="0" applyNumberFormat="1" applyFont="1" applyFill="1" applyBorder="1" applyAlignment="1">
      <alignment horizontal="center" vertical="center" wrapText="1"/>
    </xf>
    <xf numFmtId="44" fontId="3" fillId="11" borderId="4" xfId="2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/>
    </xf>
    <xf numFmtId="0" fontId="0" fillId="11" borderId="0" xfId="0" applyFill="1" applyBorder="1"/>
    <xf numFmtId="0" fontId="0" fillId="11" borderId="8" xfId="0" applyFill="1" applyBorder="1"/>
    <xf numFmtId="0" fontId="3" fillId="11" borderId="1" xfId="0" applyFont="1" applyFill="1" applyBorder="1" applyAlignment="1">
      <alignment horizontal="center" vertical="center" wrapText="1"/>
    </xf>
    <xf numFmtId="164" fontId="3" fillId="11" borderId="1" xfId="0" applyNumberFormat="1" applyFont="1" applyFill="1" applyBorder="1" applyAlignment="1">
      <alignment horizontal="center" vertical="center" wrapText="1"/>
    </xf>
    <xf numFmtId="44" fontId="3" fillId="11" borderId="1" xfId="2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11" borderId="10" xfId="0" applyFill="1" applyBorder="1"/>
    <xf numFmtId="0" fontId="3" fillId="11" borderId="9" xfId="0" applyFont="1" applyFill="1" applyBorder="1" applyAlignment="1">
      <alignment horizontal="center" vertical="center" wrapText="1"/>
    </xf>
    <xf numFmtId="164" fontId="3" fillId="11" borderId="9" xfId="0" applyNumberFormat="1" applyFont="1" applyFill="1" applyBorder="1" applyAlignment="1">
      <alignment horizontal="center" vertical="center" wrapText="1"/>
    </xf>
    <xf numFmtId="44" fontId="3" fillId="11" borderId="9" xfId="2" applyFont="1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/>
    </xf>
    <xf numFmtId="0" fontId="0" fillId="11" borderId="0" xfId="0" applyFill="1"/>
    <xf numFmtId="0" fontId="0" fillId="10" borderId="1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166" fontId="0" fillId="10" borderId="5" xfId="0" applyNumberFormat="1" applyFill="1" applyBorder="1"/>
    <xf numFmtId="166" fontId="0" fillId="10" borderId="1" xfId="0" applyNumberFormat="1" applyFill="1" applyBorder="1"/>
    <xf numFmtId="167" fontId="0" fillId="10" borderId="1" xfId="0" applyNumberFormat="1" applyFill="1" applyBorder="1"/>
    <xf numFmtId="0" fontId="2" fillId="2" borderId="0" xfId="0" applyFont="1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166" fontId="0" fillId="11" borderId="13" xfId="0" applyNumberFormat="1" applyFill="1" applyBorder="1" applyAlignment="1">
      <alignment horizontal="center" vertical="center"/>
    </xf>
    <xf numFmtId="166" fontId="0" fillId="11" borderId="3" xfId="0" applyNumberFormat="1" applyFill="1" applyBorder="1" applyAlignment="1">
      <alignment horizontal="center" vertical="center"/>
    </xf>
    <xf numFmtId="166" fontId="0" fillId="11" borderId="14" xfId="0" applyNumberFormat="1" applyFill="1" applyBorder="1" applyAlignment="1">
      <alignment horizontal="center" vertical="center"/>
    </xf>
    <xf numFmtId="166" fontId="0" fillId="11" borderId="7" xfId="0" applyNumberFormat="1" applyFill="1" applyBorder="1" applyAlignment="1">
      <alignment horizontal="center"/>
    </xf>
    <xf numFmtId="166" fontId="0" fillId="11" borderId="5" xfId="0" applyNumberForma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9" borderId="13" xfId="0" applyFill="1" applyBorder="1" applyAlignment="1">
      <alignment horizontal="center" vertical="top"/>
    </xf>
    <xf numFmtId="0" fontId="0" fillId="9" borderId="3" xfId="0" applyFill="1" applyBorder="1" applyAlignment="1">
      <alignment horizontal="center" vertical="top"/>
    </xf>
    <xf numFmtId="0" fontId="0" fillId="9" borderId="5" xfId="0" applyFill="1" applyBorder="1" applyAlignment="1">
      <alignment horizontal="center" vertical="top"/>
    </xf>
    <xf numFmtId="0" fontId="0" fillId="9" borderId="1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13" fillId="0" borderId="7" xfId="6" applyFont="1" applyBorder="1" applyAlignment="1">
      <alignment horizontal="center" vertical="center" wrapText="1"/>
    </xf>
    <xf numFmtId="0" fontId="13" fillId="0" borderId="5" xfId="6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top"/>
    </xf>
    <xf numFmtId="165" fontId="0" fillId="0" borderId="3" xfId="0" applyNumberFormat="1" applyBorder="1" applyAlignment="1">
      <alignment horizontal="center" vertical="top"/>
    </xf>
    <xf numFmtId="165" fontId="0" fillId="0" borderId="5" xfId="0" applyNumberFormat="1" applyBorder="1" applyAlignment="1">
      <alignment horizontal="center" vertical="top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3" fillId="0" borderId="7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165" fontId="0" fillId="11" borderId="7" xfId="0" applyNumberFormat="1" applyFill="1" applyBorder="1" applyAlignment="1">
      <alignment horizontal="center" vertical="center"/>
    </xf>
    <xf numFmtId="165" fontId="0" fillId="11" borderId="5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165" fontId="0" fillId="9" borderId="7" xfId="0" applyNumberFormat="1" applyFill="1" applyBorder="1" applyAlignment="1">
      <alignment horizontal="center" vertical="center"/>
    </xf>
    <xf numFmtId="165" fontId="0" fillId="9" borderId="5" xfId="0" applyNumberForma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 wrapText="1"/>
    </xf>
    <xf numFmtId="165" fontId="0" fillId="9" borderId="3" xfId="0" applyNumberForma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 vertical="center"/>
    </xf>
    <xf numFmtId="165" fontId="0" fillId="11" borderId="3" xfId="0" applyNumberFormat="1" applyFill="1" applyBorder="1" applyAlignment="1">
      <alignment horizontal="center" vertical="center"/>
    </xf>
    <xf numFmtId="165" fontId="0" fillId="11" borderId="14" xfId="0" applyNumberFormat="1" applyFill="1" applyBorder="1" applyAlignment="1">
      <alignment horizontal="center" vertical="center"/>
    </xf>
    <xf numFmtId="165" fontId="0" fillId="10" borderId="7" xfId="0" applyNumberFormat="1" applyFill="1" applyBorder="1" applyAlignment="1">
      <alignment horizontal="center" vertical="center"/>
    </xf>
    <xf numFmtId="165" fontId="0" fillId="10" borderId="5" xfId="0" applyNumberForma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/>
    </xf>
    <xf numFmtId="166" fontId="0" fillId="10" borderId="7" xfId="0" applyNumberFormat="1" applyFill="1" applyBorder="1" applyAlignment="1">
      <alignment horizontal="center"/>
    </xf>
    <xf numFmtId="0" fontId="0" fillId="10" borderId="0" xfId="0" applyFill="1" applyBorder="1"/>
    <xf numFmtId="166" fontId="0" fillId="10" borderId="5" xfId="0" applyNumberFormat="1" applyFill="1" applyBorder="1" applyAlignment="1">
      <alignment horizontal="center"/>
    </xf>
    <xf numFmtId="166" fontId="0" fillId="0" borderId="0" xfId="0" applyNumberFormat="1" applyFill="1" applyBorder="1"/>
    <xf numFmtId="0" fontId="5" fillId="10" borderId="1" xfId="0" applyFont="1" applyFill="1" applyBorder="1" applyAlignment="1">
      <alignment horizontal="center" vertical="center" wrapText="1"/>
    </xf>
    <xf numFmtId="164" fontId="5" fillId="10" borderId="1" xfId="1" applyNumberFormat="1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 2" xfId="5" xr:uid="{5C2CEC9D-ACD3-4DD2-A6C3-1194E87F8379}"/>
    <cellStyle name="Moneda [0] 3 2 2" xfId="3" xr:uid="{5815EB57-1045-4C7C-B66E-156D736007D5}"/>
    <cellStyle name="Normal" xfId="0" builtinId="0"/>
    <cellStyle name="Normal 2" xfId="4" xr:uid="{E6C1C037-E0CB-4FE1-8CFA-30C69B21CFD0}"/>
    <cellStyle name="Normal 2 10" xfId="6" xr:uid="{226F452D-F873-4463-9A8A-A960E36B6E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481853</xdr:colOff>
      <xdr:row>211</xdr:row>
      <xdr:rowOff>694935</xdr:rowOff>
    </xdr:from>
    <xdr:to>
      <xdr:col>5</xdr:col>
      <xdr:colOff>173390</xdr:colOff>
      <xdr:row>211</xdr:row>
      <xdr:rowOff>1948702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FE293A9-358E-1301-A383-129FF5E69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735" y="46874376"/>
          <a:ext cx="6504714" cy="1253767"/>
        </a:xfrm>
        <a:prstGeom prst="rect">
          <a:avLst/>
        </a:prstGeom>
      </xdr:spPr>
    </xdr:pic>
    <xdr:clientData/>
  </xdr:twoCellAnchor>
  <xdr:twoCellAnchor editAs="oneCell">
    <xdr:from>
      <xdr:col>1</xdr:col>
      <xdr:colOff>606718</xdr:colOff>
      <xdr:row>212</xdr:row>
      <xdr:rowOff>294999</xdr:rowOff>
    </xdr:from>
    <xdr:to>
      <xdr:col>5</xdr:col>
      <xdr:colOff>55228</xdr:colOff>
      <xdr:row>212</xdr:row>
      <xdr:rowOff>1177991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F9506B-49E2-57A7-3900-E2B7FB127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13004" y="49620892"/>
          <a:ext cx="6252081" cy="882992"/>
        </a:xfrm>
        <a:prstGeom prst="rect">
          <a:avLst/>
        </a:prstGeom>
      </xdr:spPr>
    </xdr:pic>
    <xdr:clientData/>
  </xdr:twoCellAnchor>
  <xdr:twoCellAnchor editAs="oneCell">
    <xdr:from>
      <xdr:col>1</xdr:col>
      <xdr:colOff>392208</xdr:colOff>
      <xdr:row>213</xdr:row>
      <xdr:rowOff>31399</xdr:rowOff>
    </xdr:from>
    <xdr:to>
      <xdr:col>4</xdr:col>
      <xdr:colOff>721180</xdr:colOff>
      <xdr:row>213</xdr:row>
      <xdr:rowOff>2278108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FDAADCB-033A-BF48-569C-2BED9C2F0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4708" y="50973340"/>
          <a:ext cx="5636558" cy="2246709"/>
        </a:xfrm>
        <a:prstGeom prst="rect">
          <a:avLst/>
        </a:prstGeom>
      </xdr:spPr>
    </xdr:pic>
    <xdr:clientData/>
  </xdr:twoCellAnchor>
  <xdr:twoCellAnchor editAs="oneCell">
    <xdr:from>
      <xdr:col>1</xdr:col>
      <xdr:colOff>291353</xdr:colOff>
      <xdr:row>214</xdr:row>
      <xdr:rowOff>39088</xdr:rowOff>
    </xdr:from>
    <xdr:to>
      <xdr:col>4</xdr:col>
      <xdr:colOff>1023738</xdr:colOff>
      <xdr:row>214</xdr:row>
      <xdr:rowOff>2218215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819A98A6-01DA-8A10-38B0-FE526800B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43853" y="53289441"/>
          <a:ext cx="6039971" cy="2179127"/>
        </a:xfrm>
        <a:prstGeom prst="rect">
          <a:avLst/>
        </a:prstGeom>
      </xdr:spPr>
    </xdr:pic>
    <xdr:clientData/>
  </xdr:twoCellAnchor>
  <xdr:twoCellAnchor editAs="oneCell">
    <xdr:from>
      <xdr:col>1</xdr:col>
      <xdr:colOff>246529</xdr:colOff>
      <xdr:row>215</xdr:row>
      <xdr:rowOff>67235</xdr:rowOff>
    </xdr:from>
    <xdr:to>
      <xdr:col>4</xdr:col>
      <xdr:colOff>1225420</xdr:colOff>
      <xdr:row>215</xdr:row>
      <xdr:rowOff>2855151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33EC8BE-3097-0AF5-E1E3-E1F2956A1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99029" y="55614794"/>
          <a:ext cx="6286477" cy="2787916"/>
        </a:xfrm>
        <a:prstGeom prst="rect">
          <a:avLst/>
        </a:prstGeom>
      </xdr:spPr>
    </xdr:pic>
    <xdr:clientData/>
  </xdr:twoCellAnchor>
  <xdr:twoCellAnchor editAs="oneCell">
    <xdr:from>
      <xdr:col>1</xdr:col>
      <xdr:colOff>526676</xdr:colOff>
      <xdr:row>216</xdr:row>
      <xdr:rowOff>399968</xdr:rowOff>
    </xdr:from>
    <xdr:to>
      <xdr:col>4</xdr:col>
      <xdr:colOff>631531</xdr:colOff>
      <xdr:row>216</xdr:row>
      <xdr:rowOff>2190237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CE361231-0439-9611-C4F2-B668F9C3E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79176" y="59040350"/>
          <a:ext cx="5412441" cy="1790269"/>
        </a:xfrm>
        <a:prstGeom prst="rect">
          <a:avLst/>
        </a:prstGeom>
      </xdr:spPr>
    </xdr:pic>
    <xdr:clientData/>
  </xdr:twoCellAnchor>
  <xdr:twoCellAnchor editAs="oneCell">
    <xdr:from>
      <xdr:col>1</xdr:col>
      <xdr:colOff>280147</xdr:colOff>
      <xdr:row>217</xdr:row>
      <xdr:rowOff>33619</xdr:rowOff>
    </xdr:from>
    <xdr:to>
      <xdr:col>4</xdr:col>
      <xdr:colOff>1067333</xdr:colOff>
      <xdr:row>217</xdr:row>
      <xdr:rowOff>2288248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F4B300F2-B6FF-1CEA-E9D6-78677891F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32647" y="61049648"/>
          <a:ext cx="6094772" cy="2254629"/>
        </a:xfrm>
        <a:prstGeom prst="rect">
          <a:avLst/>
        </a:prstGeom>
      </xdr:spPr>
    </xdr:pic>
    <xdr:clientData/>
  </xdr:twoCellAnchor>
  <xdr:oneCellAnchor>
    <xdr:from>
      <xdr:col>1</xdr:col>
      <xdr:colOff>280147</xdr:colOff>
      <xdr:row>218</xdr:row>
      <xdr:rowOff>33619</xdr:rowOff>
    </xdr:from>
    <xdr:ext cx="6094772" cy="2254629"/>
    <xdr:pic>
      <xdr:nvPicPr>
        <xdr:cNvPr id="15" name="Imagen 14">
          <a:extLst>
            <a:ext uri="{FF2B5EF4-FFF2-40B4-BE49-F238E27FC236}">
              <a16:creationId xmlns:a16="http://schemas.microsoft.com/office/drawing/2014/main" id="{A94AF888-675D-4024-B1ED-3044DAA52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32647" y="61049648"/>
          <a:ext cx="6094772" cy="2254629"/>
        </a:xfrm>
        <a:prstGeom prst="rect">
          <a:avLst/>
        </a:prstGeom>
      </xdr:spPr>
    </xdr:pic>
    <xdr:clientData/>
  </xdr:oneCellAnchor>
  <xdr:oneCellAnchor>
    <xdr:from>
      <xdr:col>1</xdr:col>
      <xdr:colOff>280147</xdr:colOff>
      <xdr:row>219</xdr:row>
      <xdr:rowOff>33619</xdr:rowOff>
    </xdr:from>
    <xdr:ext cx="6094772" cy="2254629"/>
    <xdr:pic>
      <xdr:nvPicPr>
        <xdr:cNvPr id="16" name="Imagen 15">
          <a:extLst>
            <a:ext uri="{FF2B5EF4-FFF2-40B4-BE49-F238E27FC236}">
              <a16:creationId xmlns:a16="http://schemas.microsoft.com/office/drawing/2014/main" id="{B5273CAF-4A8C-490F-A46A-29C568C5F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22294" y="63425295"/>
          <a:ext cx="6094772" cy="225462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PIALES%20PRESUPUESTO%20IPIALES/SUBSANACIONES%2015_SEP/G302%20PRESUPUESTO/1.%20PRESUPUESTO%20EXCEL/PRESUPUESTO_COMPLETO_SEPTIEMBRE_15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-05"/>
      <sheetName val="PRESUP 00-02"/>
      <sheetName val="ESTR"/>
      <sheetName val="ARQ"/>
      <sheetName val="PRESUPUESTO"/>
      <sheetName val="PPTO CONS"/>
      <sheetName val="DES_RUB"/>
      <sheetName val="SUPERVISIÓN IND."/>
      <sheetName val="A.U.I"/>
      <sheetName val="GASTOS_LEGALIZ"/>
      <sheetName val="FLUJO DE CAJA"/>
      <sheetName val="INTERVENTORIA"/>
      <sheetName val="PAPSO"/>
      <sheetName val="PMA"/>
      <sheetName val="F. PRESTACIONAL"/>
      <sheetName val="F.MULTIPLICADOR"/>
      <sheetName val="ESTUDIO DE MERCADO"/>
      <sheetName val="JORNALES"/>
      <sheetName val="BÁSICOS"/>
      <sheetName val="CUADRILLAS"/>
      <sheetName val="PROYECCIÓN IPC SEP-DIC 2022"/>
      <sheetName val="EQUIPOS Y MAT. ACT 2022-2023"/>
      <sheetName val="L MAT."/>
      <sheetName val="CAP 0,1"/>
      <sheetName val="CAP 0,2"/>
      <sheetName val="CAP 1"/>
      <sheetName val="CAP 2"/>
      <sheetName val="CAP 3"/>
      <sheetName val="CAP 4"/>
      <sheetName val="CAP 5 "/>
      <sheetName val="CAP 6"/>
      <sheetName val="RETIE_RETILAP"/>
      <sheetName val="CANTERA"/>
      <sheetName val="ESCOMBRERA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7">
          <cell r="C7" t="str">
            <v xml:space="preserve"> EQUIPO DE CONSTRUCCIÓN</v>
          </cell>
          <cell r="D7" t="str">
            <v>UNIDAD</v>
          </cell>
          <cell r="E7" t="str">
            <v>PRECIO 2022</v>
          </cell>
          <cell r="F7" t="str">
            <v>PRECIO 2022 CON PROYECCIÓN ( IPC 10,09%) 2023</v>
          </cell>
        </row>
        <row r="8">
          <cell r="C8" t="str">
            <v xml:space="preserve"> EQUIPO</v>
          </cell>
        </row>
        <row r="9">
          <cell r="C9" t="str">
            <v xml:space="preserve"> BOMBA DE CONCRETO</v>
          </cell>
          <cell r="D9" t="str">
            <v xml:space="preserve"> m3</v>
          </cell>
          <cell r="E9">
            <v>25000</v>
          </cell>
          <cell r="F9">
            <v>27521.607142857141</v>
          </cell>
        </row>
        <row r="10">
          <cell r="C10" t="str">
            <v xml:space="preserve"> VIBRADOR DE CONCRETO</v>
          </cell>
          <cell r="D10" t="str">
            <v xml:space="preserve"> día</v>
          </cell>
          <cell r="E10">
            <v>50000</v>
          </cell>
          <cell r="F10">
            <v>55043.214285714283</v>
          </cell>
        </row>
        <row r="11">
          <cell r="C11" t="str">
            <v xml:space="preserve"> PUNTAL METÁLICO</v>
          </cell>
          <cell r="D11" t="str">
            <v xml:space="preserve"> und</v>
          </cell>
          <cell r="E11">
            <v>10000</v>
          </cell>
          <cell r="F11">
            <v>11008.642857142857</v>
          </cell>
        </row>
        <row r="12">
          <cell r="C12" t="str">
            <v xml:space="preserve"> ANDAMIO TUBULAR</v>
          </cell>
          <cell r="D12" t="str">
            <v xml:space="preserve"> und/día</v>
          </cell>
          <cell r="E12">
            <v>40000</v>
          </cell>
          <cell r="F12">
            <v>44034.571428571428</v>
          </cell>
        </row>
        <row r="13">
          <cell r="C13" t="str">
            <v xml:space="preserve"> TABLÓN PARA ANDAMIO</v>
          </cell>
          <cell r="D13" t="str">
            <v xml:space="preserve"> und</v>
          </cell>
          <cell r="E13">
            <v>14000</v>
          </cell>
          <cell r="F13">
            <v>15412.1</v>
          </cell>
        </row>
        <row r="14">
          <cell r="C14" t="str">
            <v xml:space="preserve"> FORMALETA METÁLICA</v>
          </cell>
          <cell r="D14" t="str">
            <v xml:space="preserve"> m2</v>
          </cell>
          <cell r="E14">
            <v>136000</v>
          </cell>
          <cell r="F14">
            <v>149717.54285714286</v>
          </cell>
        </row>
        <row r="15">
          <cell r="C15" t="str">
            <v xml:space="preserve"> CERCHA METÁLICA 3m</v>
          </cell>
          <cell r="D15" t="str">
            <v xml:space="preserve"> und/día</v>
          </cell>
          <cell r="E15">
            <v>7000</v>
          </cell>
          <cell r="F15">
            <v>7706.05</v>
          </cell>
        </row>
        <row r="16">
          <cell r="C16" t="str">
            <v xml:space="preserve"> TORRE GRÚA 30m DE FLECHA Y CARGA 1Ton EN PUNTA</v>
          </cell>
          <cell r="D16" t="str">
            <v xml:space="preserve"> mes</v>
          </cell>
          <cell r="E16">
            <v>2488300</v>
          </cell>
          <cell r="F16">
            <v>2739280.6021428569</v>
          </cell>
        </row>
        <row r="17">
          <cell r="C17" t="str">
            <v xml:space="preserve"> EQUIPO OXICORTE</v>
          </cell>
          <cell r="D17" t="str">
            <v xml:space="preserve"> h</v>
          </cell>
          <cell r="E17">
            <v>27500</v>
          </cell>
          <cell r="F17">
            <v>30273.767857142855</v>
          </cell>
        </row>
        <row r="18">
          <cell r="C18" t="str">
            <v xml:space="preserve"> DISCO CORTE METAL 14"</v>
          </cell>
          <cell r="D18" t="str">
            <v xml:space="preserve"> und</v>
          </cell>
          <cell r="E18">
            <v>28900</v>
          </cell>
          <cell r="F18">
            <v>31814.977857142858</v>
          </cell>
        </row>
        <row r="19">
          <cell r="C19" t="str">
            <v xml:space="preserve"> TRONZADORA</v>
          </cell>
          <cell r="D19" t="str">
            <v xml:space="preserve"> h</v>
          </cell>
          <cell r="E19">
            <v>6500</v>
          </cell>
          <cell r="F19">
            <v>7155.6178571428572</v>
          </cell>
        </row>
        <row r="20">
          <cell r="C20" t="str">
            <v>SALTARIN TIPO RANA</v>
          </cell>
          <cell r="D20" t="str">
            <v xml:space="preserve"> h</v>
          </cell>
          <cell r="E20">
            <v>5625</v>
          </cell>
          <cell r="F20">
            <v>6192.3616071428569</v>
          </cell>
        </row>
        <row r="21">
          <cell r="C21" t="str">
            <v>FORMALETA TABLEMAC</v>
          </cell>
          <cell r="D21" t="str">
            <v>und</v>
          </cell>
          <cell r="E21">
            <v>57500</v>
          </cell>
          <cell r="F21">
            <v>63299.696428571428</v>
          </cell>
        </row>
        <row r="22">
          <cell r="C22" t="str">
            <v>CIZALLA MANUAL</v>
          </cell>
          <cell r="D22" t="str">
            <v>h</v>
          </cell>
          <cell r="E22">
            <v>600</v>
          </cell>
          <cell r="F22">
            <v>660.51857142857136</v>
          </cell>
        </row>
        <row r="23">
          <cell r="C23" t="str">
            <v>EQUIPO SOLDADURA ELECTRICA</v>
          </cell>
          <cell r="D23" t="str">
            <v>h</v>
          </cell>
          <cell r="E23">
            <v>8500</v>
          </cell>
          <cell r="F23">
            <v>9357.346428571429</v>
          </cell>
        </row>
        <row r="24">
          <cell r="C24" t="str">
            <v>GATO METALICO 3M</v>
          </cell>
          <cell r="D24" t="str">
            <v xml:space="preserve"> und/día</v>
          </cell>
          <cell r="E24">
            <v>200</v>
          </cell>
          <cell r="F24">
            <v>220.17285714285714</v>
          </cell>
        </row>
        <row r="25">
          <cell r="C25" t="str">
            <v>EQUIPO TOPOGRAFICO</v>
          </cell>
          <cell r="D25" t="str">
            <v>h</v>
          </cell>
          <cell r="E25">
            <v>12000</v>
          </cell>
          <cell r="F25">
            <v>13210.371428571429</v>
          </cell>
        </row>
        <row r="26">
          <cell r="C26" t="str">
            <v>BULLDOSER</v>
          </cell>
          <cell r="D26" t="str">
            <v>h</v>
          </cell>
          <cell r="E26">
            <v>850</v>
          </cell>
          <cell r="F26">
            <v>935.73464285714283</v>
          </cell>
        </row>
        <row r="27">
          <cell r="C27" t="str">
            <v>CARGADOR</v>
          </cell>
          <cell r="D27" t="str">
            <v>h</v>
          </cell>
          <cell r="E27">
            <v>90000</v>
          </cell>
          <cell r="F27">
            <v>99077.78571428571</v>
          </cell>
        </row>
        <row r="28">
          <cell r="C28" t="str">
            <v>RETROEXCAVADORA</v>
          </cell>
          <cell r="D28" t="str">
            <v>h</v>
          </cell>
          <cell r="E28">
            <v>135000</v>
          </cell>
          <cell r="F28">
            <v>148616.67857142858</v>
          </cell>
        </row>
        <row r="29">
          <cell r="C29" t="str">
            <v>VOLQUETA</v>
          </cell>
          <cell r="D29" t="str">
            <v>m3/km</v>
          </cell>
          <cell r="E29">
            <v>1200</v>
          </cell>
          <cell r="F29">
            <v>1321.0371428571427</v>
          </cell>
        </row>
        <row r="30">
          <cell r="C30" t="str">
            <v>SALTARIN</v>
          </cell>
          <cell r="D30" t="str">
            <v>h</v>
          </cell>
          <cell r="E30">
            <v>5625</v>
          </cell>
          <cell r="F30">
            <v>6192.3616071428569</v>
          </cell>
        </row>
        <row r="31">
          <cell r="C31" t="str">
            <v>MEZCLADORA</v>
          </cell>
          <cell r="D31" t="str">
            <v>h</v>
          </cell>
          <cell r="E31">
            <v>8000</v>
          </cell>
          <cell r="F31">
            <v>8806.9142857142851</v>
          </cell>
        </row>
        <row r="32">
          <cell r="C32" t="str">
            <v>CORTADORA DE PAVIMENTO</v>
          </cell>
          <cell r="D32" t="str">
            <v>h</v>
          </cell>
          <cell r="E32">
            <v>27000</v>
          </cell>
          <cell r="F32">
            <v>29723.335714285713</v>
          </cell>
        </row>
        <row r="33">
          <cell r="C33" t="str">
            <v>PULIDORA GRANITO</v>
          </cell>
          <cell r="D33" t="str">
            <v>h</v>
          </cell>
          <cell r="E33">
            <v>7000</v>
          </cell>
          <cell r="F33">
            <v>7706.05</v>
          </cell>
        </row>
        <row r="34">
          <cell r="C34" t="str">
            <v>HERRAMIENTA DE CORTE ACERO INOXIDABLE LASER</v>
          </cell>
          <cell r="D34" t="str">
            <v>h</v>
          </cell>
          <cell r="E34">
            <v>50000</v>
          </cell>
          <cell r="F34">
            <v>55043.214285714283</v>
          </cell>
        </row>
        <row r="35">
          <cell r="C35" t="str">
            <v xml:space="preserve"> ESTACION TOTAL</v>
          </cell>
          <cell r="D35" t="str">
            <v>dia</v>
          </cell>
          <cell r="E35">
            <v>60000</v>
          </cell>
          <cell r="F35">
            <v>66051.857142857145</v>
          </cell>
        </row>
        <row r="36">
          <cell r="C36" t="str">
            <v xml:space="preserve"> ESTACAS 40x4x4 cm</v>
          </cell>
          <cell r="D36" t="str">
            <v>und</v>
          </cell>
          <cell r="E36">
            <v>1200</v>
          </cell>
          <cell r="F36">
            <v>1321.0371428571427</v>
          </cell>
        </row>
        <row r="37">
          <cell r="C37" t="str">
            <v>ACARREO MATERIAL</v>
          </cell>
          <cell r="D37" t="str">
            <v xml:space="preserve"> m3/km</v>
          </cell>
          <cell r="E37">
            <v>850</v>
          </cell>
          <cell r="F37">
            <v>935.73464285714283</v>
          </cell>
        </row>
        <row r="38">
          <cell r="C38" t="str">
            <v>ESCOMBRERA</v>
          </cell>
          <cell r="D38" t="str">
            <v xml:space="preserve"> m3</v>
          </cell>
          <cell r="E38">
            <v>2800</v>
          </cell>
          <cell r="F38">
            <v>3082.42</v>
          </cell>
        </row>
        <row r="40">
          <cell r="C40" t="str">
            <v xml:space="preserve"> INSUMOS</v>
          </cell>
        </row>
        <row r="41">
          <cell r="C41" t="str">
            <v>SOLDADURA E60XX</v>
          </cell>
          <cell r="D41" t="str">
            <v xml:space="preserve"> lb</v>
          </cell>
          <cell r="E41">
            <v>8500</v>
          </cell>
          <cell r="F41">
            <v>9357.346428571429</v>
          </cell>
        </row>
        <row r="42">
          <cell r="C42" t="str">
            <v>SOLDADURA 1/8 6013</v>
          </cell>
          <cell r="D42" t="str">
            <v xml:space="preserve"> kg</v>
          </cell>
          <cell r="E42">
            <v>14275.28</v>
          </cell>
          <cell r="F42">
            <v>15715.145920571429</v>
          </cell>
        </row>
        <row r="43">
          <cell r="C43" t="str">
            <v>TABLA RAYADO CEPILLADA Y CANTEADA  (Minimo 2x25x270cm)</v>
          </cell>
          <cell r="D43" t="str">
            <v xml:space="preserve"> und</v>
          </cell>
          <cell r="E43">
            <v>10165</v>
          </cell>
          <cell r="F43">
            <v>11190.285464285715</v>
          </cell>
        </row>
        <row r="44">
          <cell r="C44" t="str">
            <v xml:space="preserve"> VARENGA 4x2 Lmin=3,50m</v>
          </cell>
          <cell r="D44" t="str">
            <v xml:space="preserve"> und</v>
          </cell>
          <cell r="E44">
            <v>1819</v>
          </cell>
          <cell r="F44">
            <v>2002.4721357142857</v>
          </cell>
        </row>
        <row r="45">
          <cell r="C45" t="str">
            <v>GUADUA D=5cm L=5m</v>
          </cell>
          <cell r="D45" t="str">
            <v xml:space="preserve"> und</v>
          </cell>
          <cell r="E45">
            <v>12305</v>
          </cell>
          <cell r="F45">
            <v>13546.135035714286</v>
          </cell>
        </row>
        <row r="46">
          <cell r="C46" t="str">
            <v xml:space="preserve"> CLAVO DE ACERO 2"</v>
          </cell>
          <cell r="D46" t="str">
            <v xml:space="preserve"> lb</v>
          </cell>
          <cell r="E46">
            <v>6720</v>
          </cell>
          <cell r="F46">
            <v>7397.808</v>
          </cell>
        </row>
        <row r="47">
          <cell r="C47" t="str">
            <v xml:space="preserve"> PIEDRA PULIDORA INDUSTRIAL PARA GRANITO</v>
          </cell>
          <cell r="D47" t="str">
            <v xml:space="preserve"> und</v>
          </cell>
          <cell r="E47">
            <v>42300</v>
          </cell>
          <cell r="F47">
            <v>46566.559285714284</v>
          </cell>
        </row>
        <row r="48">
          <cell r="C48" t="str">
            <v xml:space="preserve"> CLAVO 1" CON PLATINA PARA PISTOLA DE IMPACTO</v>
          </cell>
          <cell r="D48" t="str">
            <v xml:space="preserve"> und</v>
          </cell>
          <cell r="E48">
            <v>535</v>
          </cell>
          <cell r="F48">
            <v>588.96239285714285</v>
          </cell>
        </row>
        <row r="49">
          <cell r="C49" t="str">
            <v xml:space="preserve"> ABONO ORGANICO</v>
          </cell>
          <cell r="D49" t="str">
            <v xml:space="preserve"> kg</v>
          </cell>
          <cell r="E49">
            <v>9345</v>
          </cell>
          <cell r="F49">
            <v>10287.57675</v>
          </cell>
        </row>
        <row r="50">
          <cell r="C50" t="str">
            <v xml:space="preserve"> SEMILLAS PARA CESPED</v>
          </cell>
          <cell r="D50" t="str">
            <v xml:space="preserve"> kg</v>
          </cell>
          <cell r="E50">
            <v>90000</v>
          </cell>
          <cell r="F50">
            <v>99077.78571428571</v>
          </cell>
        </row>
        <row r="51">
          <cell r="C51" t="str">
            <v>POLYSEC</v>
          </cell>
          <cell r="D51" t="str">
            <v>m2</v>
          </cell>
          <cell r="E51">
            <v>2500</v>
          </cell>
          <cell r="F51">
            <v>2752.1607142857142</v>
          </cell>
        </row>
        <row r="52">
          <cell r="C52" t="str">
            <v>TABLA, PINTURA, HILO</v>
          </cell>
          <cell r="D52" t="str">
            <v>und</v>
          </cell>
          <cell r="E52">
            <v>457</v>
          </cell>
          <cell r="F52">
            <v>503.09497857142856</v>
          </cell>
        </row>
        <row r="53">
          <cell r="C53" t="str">
            <v>TEJA ZINC NO. 8</v>
          </cell>
          <cell r="D53" t="str">
            <v>und</v>
          </cell>
          <cell r="E53">
            <v>22000</v>
          </cell>
          <cell r="F53">
            <v>24219.014285714286</v>
          </cell>
        </row>
        <row r="54">
          <cell r="C54" t="str">
            <v>ALAMBRE NEGRO N° 18</v>
          </cell>
          <cell r="D54" t="str">
            <v>kg</v>
          </cell>
          <cell r="E54">
            <v>6500</v>
          </cell>
          <cell r="F54">
            <v>7155.6178571428572</v>
          </cell>
        </row>
        <row r="55">
          <cell r="C55" t="str">
            <v>TELERAS</v>
          </cell>
          <cell r="D55" t="str">
            <v>ml</v>
          </cell>
          <cell r="E55">
            <v>2500</v>
          </cell>
          <cell r="F55">
            <v>2752.1607142857142</v>
          </cell>
        </row>
        <row r="56">
          <cell r="C56" t="str">
            <v>PUNTILLA</v>
          </cell>
          <cell r="D56" t="str">
            <v>lb</v>
          </cell>
          <cell r="E56">
            <v>3000</v>
          </cell>
          <cell r="F56">
            <v>3302.5928571428572</v>
          </cell>
        </row>
        <row r="57">
          <cell r="C57" t="str">
            <v>TELA ESTABILIZADA H=2.10M</v>
          </cell>
          <cell r="D57" t="str">
            <v>ml</v>
          </cell>
          <cell r="E57">
            <v>4500</v>
          </cell>
          <cell r="F57">
            <v>4953.8892857142855</v>
          </cell>
        </row>
        <row r="58">
          <cell r="C58" t="str">
            <v>MATERIAL  SELECCIONADO PARA RELLENO</v>
          </cell>
          <cell r="D58" t="str">
            <v>m2</v>
          </cell>
          <cell r="E58">
            <v>6470</v>
          </cell>
          <cell r="F58">
            <v>7122.5919285714281</v>
          </cell>
        </row>
        <row r="59">
          <cell r="C59" t="str">
            <v>AGUA</v>
          </cell>
          <cell r="D59" t="str">
            <v>Lt</v>
          </cell>
          <cell r="E59">
            <v>50</v>
          </cell>
          <cell r="F59">
            <v>55.043214285714285</v>
          </cell>
        </row>
        <row r="60">
          <cell r="C60" t="str">
            <v>MATERIAL DE SUBBASE</v>
          </cell>
          <cell r="D60" t="str">
            <v>m3</v>
          </cell>
          <cell r="E60">
            <v>35000</v>
          </cell>
          <cell r="F60">
            <v>38530.25</v>
          </cell>
        </row>
        <row r="61">
          <cell r="C61" t="str">
            <v>PRODUCTOS QUIMICOS PARA ASEO</v>
          </cell>
          <cell r="D61" t="str">
            <v>und</v>
          </cell>
          <cell r="E61">
            <v>42500</v>
          </cell>
          <cell r="F61">
            <v>46786.732142857145</v>
          </cell>
        </row>
        <row r="62">
          <cell r="C62" t="str">
            <v xml:space="preserve">GEOTEXTIL </v>
          </cell>
          <cell r="D62" t="str">
            <v>m2</v>
          </cell>
          <cell r="E62">
            <v>4258</v>
          </cell>
          <cell r="F62">
            <v>4687.4801285714284</v>
          </cell>
        </row>
        <row r="63">
          <cell r="C63" t="str">
            <v>EXCAVACION, CARGUE, TRANSPORTE Y DISPOSICION FINAL DEL MATERIAL</v>
          </cell>
          <cell r="D63" t="str">
            <v>m3</v>
          </cell>
          <cell r="E63">
            <v>54349</v>
          </cell>
          <cell r="F63">
            <v>59830.873064285712</v>
          </cell>
        </row>
        <row r="64">
          <cell r="C64" t="str">
            <v xml:space="preserve"> POLISOMBRA VERDE CON CINTA DE PELIGRO AL MEDIO  Ancho 2.00m</v>
          </cell>
          <cell r="D64" t="str">
            <v>ml</v>
          </cell>
          <cell r="E64">
            <v>2800</v>
          </cell>
          <cell r="F64">
            <v>3082.42</v>
          </cell>
        </row>
        <row r="66">
          <cell r="C66" t="str">
            <v>JARDINERIA</v>
          </cell>
        </row>
        <row r="67">
          <cell r="C67" t="str">
            <v>SUMINISTRO DE EUGENIA</v>
          </cell>
          <cell r="D67" t="str">
            <v>und</v>
          </cell>
          <cell r="E67">
            <v>5500</v>
          </cell>
          <cell r="F67">
            <v>6054.7535714285714</v>
          </cell>
        </row>
        <row r="68">
          <cell r="C68" t="str">
            <v>TIERRA ABONADA</v>
          </cell>
          <cell r="D68" t="str">
            <v>kg</v>
          </cell>
          <cell r="E68">
            <v>2200</v>
          </cell>
          <cell r="F68">
            <v>2421.9014285714284</v>
          </cell>
        </row>
        <row r="69">
          <cell r="C69" t="str">
            <v>ABONOS ORGANICOS PARA PLANTAS ORNAMENTALES</v>
          </cell>
          <cell r="D69" t="str">
            <v>m3</v>
          </cell>
          <cell r="E69">
            <v>45000</v>
          </cell>
          <cell r="F69">
            <v>49538.892857142855</v>
          </cell>
        </row>
        <row r="70">
          <cell r="C70" t="str">
            <v>TIERRA NEGRA</v>
          </cell>
          <cell r="D70" t="str">
            <v>m3</v>
          </cell>
          <cell r="E70">
            <v>21000</v>
          </cell>
          <cell r="F70">
            <v>23118.149999999998</v>
          </cell>
        </row>
        <row r="71">
          <cell r="C71" t="str">
            <v>SUMINISTRO DE GRAMINEA</v>
          </cell>
          <cell r="D71" t="str">
            <v>und</v>
          </cell>
          <cell r="E71">
            <v>11000</v>
          </cell>
          <cell r="F71">
            <v>12109.507142857143</v>
          </cell>
        </row>
        <row r="72">
          <cell r="C72" t="str">
            <v>SUMINISTRO DE GITANA</v>
          </cell>
          <cell r="D72" t="str">
            <v>und</v>
          </cell>
          <cell r="E72">
            <v>5500</v>
          </cell>
          <cell r="F72">
            <v>6054.7535714285714</v>
          </cell>
        </row>
        <row r="73">
          <cell r="C73" t="str">
            <v>SUMINISTRO DE LIRIO AMARILLO</v>
          </cell>
          <cell r="D73" t="str">
            <v>und</v>
          </cell>
          <cell r="E73">
            <v>6600</v>
          </cell>
          <cell r="F73">
            <v>7265.704285714286</v>
          </cell>
        </row>
        <row r="74">
          <cell r="C74" t="str">
            <v>SUMINISTRO DE LINO</v>
          </cell>
          <cell r="D74" t="str">
            <v>und</v>
          </cell>
          <cell r="E74">
            <v>11000</v>
          </cell>
          <cell r="F74">
            <v>12109.507142857143</v>
          </cell>
        </row>
        <row r="75">
          <cell r="C75" t="str">
            <v>SUMINISTRO DE CLAVEL CHINO</v>
          </cell>
          <cell r="D75" t="str">
            <v>und</v>
          </cell>
          <cell r="E75">
            <v>3300</v>
          </cell>
          <cell r="F75">
            <v>3632.852142857143</v>
          </cell>
        </row>
        <row r="76">
          <cell r="C76" t="str">
            <v>SUMINISTRO DE HIEDRA</v>
          </cell>
          <cell r="D76" t="str">
            <v>und</v>
          </cell>
          <cell r="E76">
            <v>5500</v>
          </cell>
          <cell r="F76">
            <v>6054.7535714285714</v>
          </cell>
        </row>
        <row r="77">
          <cell r="C77" t="str">
            <v>SUMINISTRO DE BAMBU</v>
          </cell>
          <cell r="D77" t="str">
            <v>und</v>
          </cell>
          <cell r="E77">
            <v>16500</v>
          </cell>
          <cell r="F77">
            <v>18164.260714285712</v>
          </cell>
        </row>
        <row r="78">
          <cell r="C78" t="str">
            <v>ARBOL LIQUIDAMBAR</v>
          </cell>
          <cell r="D78" t="str">
            <v>und</v>
          </cell>
          <cell r="E78">
            <v>25500</v>
          </cell>
          <cell r="F78">
            <v>28072.039285714287</v>
          </cell>
        </row>
        <row r="79">
          <cell r="C79" t="str">
            <v>ARBOL EUCALIPTO</v>
          </cell>
          <cell r="D79" t="str">
            <v>und</v>
          </cell>
          <cell r="E79">
            <v>20000</v>
          </cell>
          <cell r="F79">
            <v>22017.285714285714</v>
          </cell>
        </row>
        <row r="80">
          <cell r="C80" t="str">
            <v>ARBOL PINO VELA</v>
          </cell>
          <cell r="D80" t="str">
            <v>und</v>
          </cell>
          <cell r="E80">
            <v>35000</v>
          </cell>
          <cell r="F80">
            <v>38530.25</v>
          </cell>
        </row>
        <row r="81">
          <cell r="C81" t="str">
            <v>ARBOL QUILLOTOCTO</v>
          </cell>
          <cell r="D81" t="str">
            <v>und</v>
          </cell>
          <cell r="E81">
            <v>25000</v>
          </cell>
          <cell r="F81">
            <v>27521.607142857141</v>
          </cell>
        </row>
        <row r="82">
          <cell r="C82" t="str">
            <v>ARBOL GUAYACAN</v>
          </cell>
          <cell r="D82" t="str">
            <v>und</v>
          </cell>
          <cell r="E82">
            <v>102000</v>
          </cell>
          <cell r="F82">
            <v>112288.15714285715</v>
          </cell>
        </row>
        <row r="83">
          <cell r="C83" t="str">
            <v xml:space="preserve">CERRAMIENTO PROVISIONAL ARBOLES </v>
          </cell>
          <cell r="D83" t="str">
            <v>m2</v>
          </cell>
          <cell r="E83">
            <v>6800</v>
          </cell>
          <cell r="F83">
            <v>7485.8771428571426</v>
          </cell>
        </row>
        <row r="84">
          <cell r="C84" t="str">
            <v>PLANTAS ORNAMENTALES (GRAMINIA,LINO H=50 CM, LIRIO AMARILLO H=40 CM, GITANA MORADA H= 30 CM)</v>
          </cell>
          <cell r="D84" t="str">
            <v>und</v>
          </cell>
          <cell r="E84">
            <v>4500</v>
          </cell>
          <cell r="F84">
            <v>4953.8892857142855</v>
          </cell>
        </row>
        <row r="86">
          <cell r="C86" t="str">
            <v xml:space="preserve"> ACEROS</v>
          </cell>
        </row>
        <row r="87">
          <cell r="C87" t="str">
            <v xml:space="preserve"> ACERO CORRUGADO</v>
          </cell>
        </row>
        <row r="88">
          <cell r="C88" t="str">
            <v xml:space="preserve"> ACERO Fy = 420 MPa (60.000 psi) D&gt; 1/4" FIGURADO</v>
          </cell>
          <cell r="D88" t="str">
            <v xml:space="preserve"> kg</v>
          </cell>
          <cell r="E88">
            <v>6500</v>
          </cell>
          <cell r="F88">
            <v>7155.6178571428572</v>
          </cell>
        </row>
        <row r="89">
          <cell r="C89" t="str">
            <v xml:space="preserve"> ALAMBRE NEGRO CALIBRE 18</v>
          </cell>
          <cell r="D89" t="str">
            <v xml:space="preserve"> kg</v>
          </cell>
          <cell r="E89">
            <v>6500</v>
          </cell>
          <cell r="F89">
            <v>7155.6178571428572</v>
          </cell>
        </row>
        <row r="91">
          <cell r="C91" t="str">
            <v>MALLAS ELECTROSOLDADAS</v>
          </cell>
        </row>
        <row r="92">
          <cell r="C92" t="str">
            <v xml:space="preserve"> MALLA ELECTROSOLDA M-084 (4mm) 15x15</v>
          </cell>
          <cell r="D92" t="str">
            <v xml:space="preserve"> kg</v>
          </cell>
          <cell r="E92">
            <v>4753</v>
          </cell>
          <cell r="F92">
            <v>5232.4079499999998</v>
          </cell>
        </row>
        <row r="93">
          <cell r="C93" t="str">
            <v xml:space="preserve"> MALLA ELECTROSOLDA M-131 (5mm) 15x15</v>
          </cell>
          <cell r="D93" t="str">
            <v xml:space="preserve"> kg</v>
          </cell>
          <cell r="E93">
            <v>5507.52</v>
          </cell>
          <cell r="F93">
            <v>6063.0320708571435</v>
          </cell>
        </row>
        <row r="94">
          <cell r="C94" t="str">
            <v xml:space="preserve"> MALLA ELECTROSOLDA M-188 (6mm) 15x15</v>
          </cell>
          <cell r="D94" t="str">
            <v xml:space="preserve"> kg</v>
          </cell>
          <cell r="E94">
            <v>5502.6078710289239</v>
          </cell>
          <cell r="F94">
            <v>6057.6244835060625</v>
          </cell>
        </row>
        <row r="95">
          <cell r="C95" t="str">
            <v xml:space="preserve"> MALLA ELECTROSOLDA M-221 (6,5mm) 15x15</v>
          </cell>
          <cell r="D95" t="str">
            <v xml:space="preserve"> kg</v>
          </cell>
          <cell r="E95">
            <v>5857.848400257677</v>
          </cell>
          <cell r="F95">
            <v>6448.6960949722388</v>
          </cell>
        </row>
        <row r="97">
          <cell r="C97" t="str">
            <v xml:space="preserve"> LÁMINAS COLABORANTES</v>
          </cell>
        </row>
        <row r="98">
          <cell r="C98" t="str">
            <v xml:space="preserve"> METALDECK 2" CALIBRE 22</v>
          </cell>
          <cell r="D98" t="str">
            <v xml:space="preserve"> m2</v>
          </cell>
          <cell r="E98">
            <v>45000</v>
          </cell>
          <cell r="F98">
            <v>49538.892857142855</v>
          </cell>
        </row>
        <row r="100">
          <cell r="C100" t="str">
            <v xml:space="preserve"> PERFILES METÁLICOS</v>
          </cell>
        </row>
        <row r="101">
          <cell r="C101" t="str">
            <v xml:space="preserve"> PERFIL IPE 270</v>
          </cell>
          <cell r="D101" t="str">
            <v xml:space="preserve"> ml</v>
          </cell>
          <cell r="E101">
            <v>173377.44999999998</v>
          </cell>
          <cell r="F101">
            <v>190865.04265321427</v>
          </cell>
        </row>
        <row r="102">
          <cell r="C102" t="str">
            <v xml:space="preserve"> PERFIL IPE 360</v>
          </cell>
          <cell r="D102" t="str">
            <v xml:space="preserve"> ml</v>
          </cell>
          <cell r="E102">
            <v>266800</v>
          </cell>
          <cell r="F102">
            <v>293710.59142857144</v>
          </cell>
        </row>
        <row r="103">
          <cell r="C103" t="str">
            <v xml:space="preserve"> PERFIL PHR C220x80 2,5mm</v>
          </cell>
          <cell r="D103" t="str">
            <v xml:space="preserve"> ml</v>
          </cell>
          <cell r="E103">
            <v>53692.5</v>
          </cell>
          <cell r="F103">
            <v>59108.155660714285</v>
          </cell>
        </row>
        <row r="104">
          <cell r="C104" t="str">
            <v xml:space="preserve"> PERFIL PHR C220x80 2mm</v>
          </cell>
          <cell r="D104" t="str">
            <v xml:space="preserve"> ml</v>
          </cell>
          <cell r="E104">
            <v>43380</v>
          </cell>
          <cell r="F104">
            <v>47755.492714285712</v>
          </cell>
        </row>
        <row r="105">
          <cell r="C105" t="str">
            <v xml:space="preserve"> TUBO NEGRO HIERRO 2" CALIBRE 2,5mm</v>
          </cell>
          <cell r="D105" t="str">
            <v>und</v>
          </cell>
          <cell r="E105">
            <v>89707</v>
          </cell>
          <cell r="F105">
            <v>98755.23247857143</v>
          </cell>
        </row>
        <row r="106">
          <cell r="C106" t="str">
            <v xml:space="preserve"> TUBO NEGRO HIERRO 1" CALIBRE 1.9mm</v>
          </cell>
          <cell r="D106" t="str">
            <v>und</v>
          </cell>
          <cell r="E106">
            <v>60045</v>
          </cell>
          <cell r="F106">
            <v>66101.396035714279</v>
          </cell>
        </row>
        <row r="107">
          <cell r="C107" t="str">
            <v xml:space="preserve"> TUBO NEGRO HIERRO RECTANGULAR 60x10</v>
          </cell>
          <cell r="D107" t="str">
            <v>und</v>
          </cell>
          <cell r="E107">
            <v>86875.37</v>
          </cell>
          <cell r="F107">
            <v>95637.992141214272</v>
          </cell>
        </row>
        <row r="108">
          <cell r="C108" t="str">
            <v>PERFIL PHR O RECTANGULAR</v>
          </cell>
          <cell r="D108" t="str">
            <v>kg</v>
          </cell>
          <cell r="E108">
            <v>4197.5</v>
          </cell>
          <cell r="F108">
            <v>4620.8778392857139</v>
          </cell>
        </row>
        <row r="109">
          <cell r="C109" t="str">
            <v>TUBO GALVANIZADO 2PLG CAL. 18</v>
          </cell>
          <cell r="D109" t="str">
            <v>ml</v>
          </cell>
          <cell r="E109">
            <v>14374.999999999998</v>
          </cell>
          <cell r="F109">
            <v>15824.924107142855</v>
          </cell>
        </row>
        <row r="110">
          <cell r="C110" t="str">
            <v>TUBO NEGRO 4 PLG CAL. 2,5MM</v>
          </cell>
          <cell r="D110" t="str">
            <v>ml</v>
          </cell>
          <cell r="E110">
            <v>86250</v>
          </cell>
          <cell r="F110">
            <v>94949.544642857145</v>
          </cell>
        </row>
        <row r="111">
          <cell r="C111" t="str">
            <v xml:space="preserve"> PLATINA 200X260MMX10MM E=3/8" INCLUYE 4 PERNOS 5/8" L=0,61M Y PERFORACIONES </v>
          </cell>
          <cell r="D111" t="str">
            <v>und</v>
          </cell>
          <cell r="E111">
            <v>322000</v>
          </cell>
          <cell r="F111">
            <v>354478.3</v>
          </cell>
        </row>
        <row r="112">
          <cell r="C112" t="str">
            <v>COLUMNA DE DIAMETRO 25 CM 4 MM DE ESPESOR</v>
          </cell>
          <cell r="D112" t="str">
            <v>kg</v>
          </cell>
          <cell r="E112">
            <v>7685</v>
          </cell>
          <cell r="F112">
            <v>8460.1420357142852</v>
          </cell>
        </row>
        <row r="113">
          <cell r="C113" t="str">
            <v>CORDON SOLDADURA GARGANTA 3 MM E60XX</v>
          </cell>
          <cell r="D113" t="str">
            <v>kg</v>
          </cell>
          <cell r="E113">
            <v>8500</v>
          </cell>
          <cell r="F113">
            <v>9357.346428571429</v>
          </cell>
        </row>
        <row r="115">
          <cell r="C115" t="str">
            <v xml:space="preserve"> ANGULOS, PLATINAS Y OTROS ELEMENTOS METÁLICOS</v>
          </cell>
        </row>
        <row r="116">
          <cell r="C116" t="str">
            <v xml:space="preserve"> ÁNGULO 2"x2"x3/16"</v>
          </cell>
          <cell r="D116" t="str">
            <v xml:space="preserve"> ml</v>
          </cell>
          <cell r="E116">
            <v>13200</v>
          </cell>
          <cell r="F116">
            <v>14531.408571428572</v>
          </cell>
        </row>
        <row r="117">
          <cell r="C117" t="str">
            <v xml:space="preserve"> PLATINA 550x440mmx254mm (E=1") INCLUYE 6 PERNOS 3/4" Lmáx=0,85m Y PERFORACIONES </v>
          </cell>
          <cell r="D117" t="str">
            <v xml:space="preserve"> und</v>
          </cell>
          <cell r="E117">
            <v>154530</v>
          </cell>
          <cell r="F117">
            <v>170116.55807142856</v>
          </cell>
        </row>
        <row r="118">
          <cell r="C118" t="str">
            <v xml:space="preserve"> PLATINA 200x290mmx10mm E=3/8" INCLUYE 4 PERNOS 5/8" L=0,72m Y PERFORACIONES </v>
          </cell>
          <cell r="D118" t="str">
            <v xml:space="preserve"> und</v>
          </cell>
          <cell r="E118">
            <v>39390</v>
          </cell>
          <cell r="F118">
            <v>43363.044214285714</v>
          </cell>
        </row>
        <row r="119">
          <cell r="C119" t="str">
            <v xml:space="preserve"> PLATINA 200x260mmx10mm E=3/8" INCLUYE 4 PERNOS 5/8" L=0,61m Y PERFORACIONES </v>
          </cell>
          <cell r="D119" t="str">
            <v xml:space="preserve"> und</v>
          </cell>
          <cell r="E119">
            <v>35552</v>
          </cell>
          <cell r="F119">
            <v>39137.927085714284</v>
          </cell>
        </row>
        <row r="120">
          <cell r="C120" t="str">
            <v xml:space="preserve"> PLATINA 360x290mmx10mm E=3/8" INCLUYE 8 PERNOS 5/8" L=0,72m Y PERFORACIONES </v>
          </cell>
          <cell r="D120" t="str">
            <v xml:space="preserve"> und</v>
          </cell>
          <cell r="E120">
            <v>61610</v>
          </cell>
          <cell r="F120">
            <v>67824.248642857143</v>
          </cell>
        </row>
        <row r="121">
          <cell r="C121" t="str">
            <v xml:space="preserve"> PLATINA150x270mmx10mm E=1/4" INCLUYE 4 PERNOS 1/2" L=0,72m Y PERFORACIONES </v>
          </cell>
          <cell r="D121" t="str">
            <v xml:space="preserve"> und</v>
          </cell>
          <cell r="E121">
            <v>68781</v>
          </cell>
          <cell r="F121">
            <v>75718.546435714277</v>
          </cell>
        </row>
        <row r="122">
          <cell r="C122" t="str">
            <v xml:space="preserve"> PLATINA 3/16"x2"x0,1 INCLUYE PERNOS 5/16" Y PERFORACIONES</v>
          </cell>
          <cell r="D122" t="str">
            <v xml:space="preserve"> und</v>
          </cell>
          <cell r="E122">
            <v>28381</v>
          </cell>
          <cell r="F122">
            <v>31243.629292857142</v>
          </cell>
        </row>
        <row r="123">
          <cell r="C123" t="str">
            <v xml:space="preserve"> PLATINA 2"x3/16"</v>
          </cell>
          <cell r="D123" t="str">
            <v xml:space="preserve"> ml</v>
          </cell>
          <cell r="E123">
            <v>6262</v>
          </cell>
          <cell r="F123">
            <v>6893.6121571428566</v>
          </cell>
        </row>
        <row r="124">
          <cell r="C124" t="str">
            <v xml:space="preserve"> PLATINA 1 1/2"x1/4"</v>
          </cell>
          <cell r="D124" t="str">
            <v xml:space="preserve"> ml</v>
          </cell>
          <cell r="E124">
            <v>37200</v>
          </cell>
          <cell r="F124">
            <v>40952.151428571429</v>
          </cell>
        </row>
        <row r="125">
          <cell r="C125" t="str">
            <v xml:space="preserve"> PLATINA 254mm (E=1") PARA MÉNSULA</v>
          </cell>
          <cell r="D125" t="str">
            <v xml:space="preserve"> kg</v>
          </cell>
          <cell r="E125">
            <v>3017.4</v>
          </cell>
          <cell r="F125">
            <v>3321.7478957142857</v>
          </cell>
        </row>
        <row r="126">
          <cell r="C126" t="str">
            <v xml:space="preserve"> LÁMINA GALVANIZADA CALIBRE 26 (1,20x2.4m)</v>
          </cell>
          <cell r="D126" t="str">
            <v>und</v>
          </cell>
          <cell r="E126">
            <v>64200</v>
          </cell>
          <cell r="F126">
            <v>70675.487142857135</v>
          </cell>
        </row>
        <row r="127">
          <cell r="C127" t="str">
            <v xml:space="preserve"> LÁMINA 700x360mm E=3/16"</v>
          </cell>
          <cell r="D127" t="str">
            <v xml:space="preserve"> und</v>
          </cell>
          <cell r="E127">
            <v>21453.5</v>
          </cell>
          <cell r="F127">
            <v>23617.391953571427</v>
          </cell>
        </row>
        <row r="128">
          <cell r="C128" t="str">
            <v xml:space="preserve"> LÁMINA DE ALFAJOR CALIBRE 11 (1,0x3,0m) 3,0mm </v>
          </cell>
          <cell r="D128" t="str">
            <v xml:space="preserve"> und</v>
          </cell>
          <cell r="E128">
            <v>195400</v>
          </cell>
          <cell r="F128">
            <v>215108.88142857142</v>
          </cell>
        </row>
        <row r="129">
          <cell r="C129" t="str">
            <v xml:space="preserve"> CONECTOR DE CORTANTE STUD 3 7/8"x3/4" (98x19mm) @0,316m</v>
          </cell>
          <cell r="D129" t="str">
            <v xml:space="preserve"> und</v>
          </cell>
          <cell r="E129">
            <v>10807</v>
          </cell>
          <cell r="F129">
            <v>11897.040335714286</v>
          </cell>
        </row>
        <row r="130">
          <cell r="C130" t="str">
            <v xml:space="preserve"> PERNOS DE ANCLAJE 3/8"x2 1/2"</v>
          </cell>
          <cell r="D130" t="str">
            <v xml:space="preserve"> und</v>
          </cell>
          <cell r="E130">
            <v>1800</v>
          </cell>
          <cell r="F130">
            <v>1981.5557142857142</v>
          </cell>
        </row>
        <row r="131">
          <cell r="C131" t="str">
            <v xml:space="preserve"> CHAZO 3/8"x2"</v>
          </cell>
          <cell r="D131" t="str">
            <v xml:space="preserve"> und</v>
          </cell>
          <cell r="E131">
            <v>1500</v>
          </cell>
          <cell r="F131">
            <v>1651.2964285714286</v>
          </cell>
        </row>
        <row r="132">
          <cell r="C132" t="str">
            <v xml:space="preserve"> VARILLA LISA 1/2"CON ROSCAS EN EXTREMO PARA ANCLAJE Lmáx=25cm</v>
          </cell>
          <cell r="D132" t="str">
            <v xml:space="preserve"> ml</v>
          </cell>
          <cell r="E132">
            <v>9000</v>
          </cell>
          <cell r="F132">
            <v>9907.778571428571</v>
          </cell>
        </row>
        <row r="133">
          <cell r="C133" t="str">
            <v xml:space="preserve"> TUERCA HG 1/2" INCLUYE ARANDELA PLANA</v>
          </cell>
          <cell r="D133" t="str">
            <v xml:space="preserve"> und</v>
          </cell>
          <cell r="E133">
            <v>700</v>
          </cell>
          <cell r="F133">
            <v>770.60500000000002</v>
          </cell>
        </row>
        <row r="134">
          <cell r="C134" t="str">
            <v>REFUERZO A36 LISO</v>
          </cell>
          <cell r="D134" t="str">
            <v>kg</v>
          </cell>
          <cell r="E134">
            <v>3300</v>
          </cell>
          <cell r="F134">
            <v>3632.852142857143</v>
          </cell>
        </row>
        <row r="135">
          <cell r="C135" t="str">
            <v>PLATINA 0.32mX0.32mX1"</v>
          </cell>
          <cell r="D135" t="str">
            <v>und</v>
          </cell>
          <cell r="E135">
            <v>280000</v>
          </cell>
          <cell r="F135">
            <v>308242</v>
          </cell>
        </row>
        <row r="136">
          <cell r="C136" t="str">
            <v>TORNILLOS 1"X0.834m</v>
          </cell>
          <cell r="D136" t="str">
            <v>und</v>
          </cell>
          <cell r="E136">
            <v>25000</v>
          </cell>
          <cell r="F136">
            <v>27521.607142857141</v>
          </cell>
        </row>
        <row r="137">
          <cell r="C137" t="str">
            <v>RIGIDIZADORES ESTRUCTURA G50</v>
          </cell>
          <cell r="D137" t="str">
            <v>kg</v>
          </cell>
          <cell r="E137">
            <v>4500</v>
          </cell>
          <cell r="F137">
            <v>4953.8892857142855</v>
          </cell>
        </row>
        <row r="138">
          <cell r="C138" t="str">
            <v>LAMINA ACERO INOXIDABLE 304 CAL. 20</v>
          </cell>
          <cell r="D138" t="str">
            <v>m2</v>
          </cell>
          <cell r="E138">
            <v>111000</v>
          </cell>
          <cell r="F138">
            <v>122195.9357142857</v>
          </cell>
        </row>
        <row r="139">
          <cell r="C139" t="str">
            <v>ESPEJO 4MM</v>
          </cell>
          <cell r="D139" t="str">
            <v>m2</v>
          </cell>
          <cell r="E139">
            <v>35213</v>
          </cell>
          <cell r="F139">
            <v>38764.734092857143</v>
          </cell>
        </row>
        <row r="140">
          <cell r="C140" t="str">
            <v>TUBO ACERO INOXIDABLE 2plg CAL. 18</v>
          </cell>
          <cell r="D140" t="str">
            <v>ml</v>
          </cell>
          <cell r="E140">
            <v>15000</v>
          </cell>
          <cell r="F140">
            <v>16512.964285714286</v>
          </cell>
        </row>
        <row r="141">
          <cell r="C141" t="str">
            <v>TUBO ACERO INOXIDABLE 1/16plg CAL. 18</v>
          </cell>
          <cell r="D141" t="str">
            <v>ml</v>
          </cell>
          <cell r="E141">
            <v>4500</v>
          </cell>
          <cell r="F141">
            <v>4953.8892857142855</v>
          </cell>
        </row>
        <row r="142">
          <cell r="C142" t="str">
            <v>PLATINA 2x3/16plg.</v>
          </cell>
          <cell r="D142" t="str">
            <v>ml</v>
          </cell>
          <cell r="E142">
            <v>10500</v>
          </cell>
          <cell r="F142">
            <v>11559.074999999999</v>
          </cell>
        </row>
        <row r="143">
          <cell r="C143" t="str">
            <v>PLATINA ANCLAJE BASE 15X12CM CAL. 3/8plg.</v>
          </cell>
          <cell r="D143" t="str">
            <v>und</v>
          </cell>
          <cell r="E143">
            <v>25000</v>
          </cell>
          <cell r="F143">
            <v>27521.607142857141</v>
          </cell>
        </row>
        <row r="144">
          <cell r="C144" t="str">
            <v>PERNOS ANCLAJE 3/8x2,5plg.</v>
          </cell>
          <cell r="D144" t="str">
            <v>und</v>
          </cell>
          <cell r="E144">
            <v>850</v>
          </cell>
          <cell r="F144">
            <v>935.73464285714283</v>
          </cell>
        </row>
        <row r="145">
          <cell r="C145" t="str">
            <v>CANECA EN ACERO INOXIDABLE SEGÚN DISEÑO</v>
          </cell>
          <cell r="D145" t="str">
            <v>und</v>
          </cell>
          <cell r="E145">
            <v>450000</v>
          </cell>
          <cell r="F145">
            <v>495388.92857142858</v>
          </cell>
        </row>
        <row r="146">
          <cell r="C146" t="str">
            <v>BASE CONCRETO CANECA</v>
          </cell>
          <cell r="D146" t="str">
            <v>und</v>
          </cell>
          <cell r="E146">
            <v>90000</v>
          </cell>
          <cell r="F146">
            <v>99077.78571428571</v>
          </cell>
        </row>
        <row r="147">
          <cell r="C147" t="str">
            <v>TUBO METALICO DE 2''</v>
          </cell>
          <cell r="D147" t="str">
            <v>ml</v>
          </cell>
          <cell r="E147">
            <v>107000</v>
          </cell>
          <cell r="F147">
            <v>117792.47857142857</v>
          </cell>
        </row>
        <row r="148">
          <cell r="C148" t="str">
            <v>PLATINA ACERO DE 2'' X 3/16'' INCLUYE PERNOS DE 5/16''</v>
          </cell>
          <cell r="D148" t="str">
            <v>und</v>
          </cell>
          <cell r="E148">
            <v>24000</v>
          </cell>
          <cell r="F148">
            <v>26420.742857142857</v>
          </cell>
        </row>
        <row r="149">
          <cell r="C149" t="str">
            <v>SOLDADURA Y TORNILLERIA</v>
          </cell>
          <cell r="D149" t="str">
            <v>lb</v>
          </cell>
          <cell r="E149">
            <v>8500</v>
          </cell>
          <cell r="F149">
            <v>9357.346428571429</v>
          </cell>
        </row>
        <row r="150">
          <cell r="C150" t="str">
            <v>TUBO METALICO COLD ROOL CAL. 18</v>
          </cell>
          <cell r="D150" t="str">
            <v>ml</v>
          </cell>
          <cell r="E150">
            <v>21500</v>
          </cell>
          <cell r="F150">
            <v>23668.582142857143</v>
          </cell>
        </row>
        <row r="151">
          <cell r="C151" t="str">
            <v>PINTURA ELECTROSTATICA COLOR A SELECCIONAR</v>
          </cell>
          <cell r="D151" t="str">
            <v>m2</v>
          </cell>
          <cell r="E151">
            <v>45500</v>
          </cell>
          <cell r="F151">
            <v>50089.324999999997</v>
          </cell>
        </row>
        <row r="152">
          <cell r="C152" t="str">
            <v>BARRA Y ACCESORIOS BAÑO PARA MOVILIDAD REDUCIDA</v>
          </cell>
          <cell r="D152" t="str">
            <v>und</v>
          </cell>
          <cell r="E152">
            <v>550000</v>
          </cell>
          <cell r="F152">
            <v>605475.35714285716</v>
          </cell>
        </row>
        <row r="153">
          <cell r="C153" t="str">
            <v>LAMINA CAL. 16 COLD ROLLED 1,22X2,44</v>
          </cell>
          <cell r="E153">
            <v>95000</v>
          </cell>
          <cell r="F153">
            <v>104582.10714285714</v>
          </cell>
        </row>
        <row r="154">
          <cell r="C154" t="str">
            <v>MARCO PUERTA COLD ROLLED CAL. 16</v>
          </cell>
          <cell r="E154">
            <v>45000</v>
          </cell>
          <cell r="F154">
            <v>49538.892857142855</v>
          </cell>
        </row>
        <row r="155">
          <cell r="C155" t="str">
            <v xml:space="preserve"> CHAPA DE SEGURIDAD</v>
          </cell>
          <cell r="E155">
            <v>120000</v>
          </cell>
          <cell r="F155">
            <v>132103.71428571429</v>
          </cell>
        </row>
        <row r="156">
          <cell r="C156" t="str">
            <v>PUERTA EN ALUMINIO COLOR ANOLOC</v>
          </cell>
          <cell r="E156">
            <v>220000</v>
          </cell>
          <cell r="F156">
            <v>242190.14285714284</v>
          </cell>
        </row>
        <row r="157">
          <cell r="C157" t="str">
            <v>CHAPA MANIJA YALE O SIMILAR</v>
          </cell>
          <cell r="E157">
            <v>75000</v>
          </cell>
          <cell r="F157">
            <v>82564.82142857142</v>
          </cell>
        </row>
        <row r="158">
          <cell r="C158" t="str">
            <v>ANGULO L A36 2*2*3/16 PLG</v>
          </cell>
          <cell r="E158">
            <v>45000</v>
          </cell>
          <cell r="F158">
            <v>49538.892857142855</v>
          </cell>
        </row>
        <row r="159">
          <cell r="C159" t="str">
            <v>MALLA ESLABONADA CAL. 12 2X2PLG.</v>
          </cell>
          <cell r="E159">
            <v>22000</v>
          </cell>
          <cell r="F159">
            <v>24219.014285714286</v>
          </cell>
        </row>
        <row r="160">
          <cell r="C160" t="str">
            <v>TUBO NEGRO 3PLG CAL. 2,5MM</v>
          </cell>
          <cell r="E160">
            <v>45000</v>
          </cell>
          <cell r="F160">
            <v>49538.892857142855</v>
          </cell>
        </row>
        <row r="161">
          <cell r="C161" t="str">
            <v>TUBO ACERO INOXIDABLE A304 2PLG CAL. 16</v>
          </cell>
          <cell r="E161">
            <v>18000</v>
          </cell>
          <cell r="F161">
            <v>19815.557142857142</v>
          </cell>
        </row>
        <row r="162">
          <cell r="C162" t="str">
            <v>BALINERA RODAMIENTO 3PLG.</v>
          </cell>
          <cell r="E162">
            <v>180000</v>
          </cell>
          <cell r="F162">
            <v>198155.57142857142</v>
          </cell>
        </row>
        <row r="163">
          <cell r="C163" t="str">
            <v>TINNER CORRIENTE</v>
          </cell>
          <cell r="E163">
            <v>18000</v>
          </cell>
          <cell r="F163">
            <v>19815.557142857142</v>
          </cell>
        </row>
        <row r="164">
          <cell r="C164" t="str">
            <v>SOLDADURA ACERO INOXIDABLE  AWF-308L</v>
          </cell>
          <cell r="E164">
            <v>17440</v>
          </cell>
          <cell r="F164">
            <v>19199.073142857142</v>
          </cell>
        </row>
        <row r="165">
          <cell r="C165" t="str">
            <v>PANEL MICROPERFORADO ALUZINC</v>
          </cell>
          <cell r="E165">
            <v>350000</v>
          </cell>
          <cell r="F165">
            <v>385302.5</v>
          </cell>
        </row>
        <row r="166">
          <cell r="C166" t="str">
            <v>RESORTES Y EJE CORTINA ENRROLLABLE</v>
          </cell>
          <cell r="E166">
            <v>150000</v>
          </cell>
          <cell r="F166">
            <v>165129.64285714284</v>
          </cell>
        </row>
        <row r="167">
          <cell r="C167" t="str">
            <v>ANGULO L A36 1,5*1,5*3/16 PLG</v>
          </cell>
          <cell r="E167">
            <v>7500</v>
          </cell>
          <cell r="F167">
            <v>8256.4821428571431</v>
          </cell>
        </row>
        <row r="168">
          <cell r="C168" t="str">
            <v>VARILLA LISA A36 1/2PLG.</v>
          </cell>
          <cell r="E168">
            <v>3100</v>
          </cell>
          <cell r="F168">
            <v>3412.6792857142855</v>
          </cell>
        </row>
        <row r="170">
          <cell r="C170" t="str">
            <v xml:space="preserve"> CONCRETOS Y MORTEROS</v>
          </cell>
        </row>
        <row r="171">
          <cell r="C171" t="str">
            <v xml:space="preserve"> AGREGADOS PETREOS</v>
          </cell>
        </row>
        <row r="172">
          <cell r="C172" t="str">
            <v xml:space="preserve"> ARENA DE TRITURACIÓN (RIPIO)</v>
          </cell>
          <cell r="D172" t="str">
            <v xml:space="preserve"> m3</v>
          </cell>
          <cell r="E172">
            <v>45000</v>
          </cell>
          <cell r="F172">
            <v>49538.892857142855</v>
          </cell>
        </row>
        <row r="173">
          <cell r="C173" t="str">
            <v xml:space="preserve"> ARENA LAVADA DE PEÑA</v>
          </cell>
          <cell r="D173" t="str">
            <v xml:space="preserve"> m3</v>
          </cell>
          <cell r="E173">
            <v>65000</v>
          </cell>
          <cell r="F173">
            <v>71556.178571428565</v>
          </cell>
        </row>
        <row r="174">
          <cell r="C174" t="str">
            <v xml:space="preserve"> GRAVIILA</v>
          </cell>
          <cell r="D174" t="str">
            <v xml:space="preserve"> m3</v>
          </cell>
          <cell r="E174">
            <v>75000</v>
          </cell>
          <cell r="F174">
            <v>82564.82142857142</v>
          </cell>
        </row>
        <row r="175">
          <cell r="C175" t="str">
            <v xml:space="preserve"> RAJÓN</v>
          </cell>
          <cell r="D175" t="str">
            <v xml:space="preserve"> m3</v>
          </cell>
          <cell r="E175">
            <v>26000</v>
          </cell>
          <cell r="F175">
            <v>28622.471428571429</v>
          </cell>
        </row>
        <row r="176">
          <cell r="C176" t="str">
            <v>ARENA GRIS</v>
          </cell>
          <cell r="D176" t="str">
            <v xml:space="preserve"> m3</v>
          </cell>
          <cell r="E176">
            <v>55000</v>
          </cell>
          <cell r="F176">
            <v>60547.53571428571</v>
          </cell>
        </row>
        <row r="177">
          <cell r="C177" t="str">
            <v>GRAVA DE 1/2''</v>
          </cell>
          <cell r="D177" t="str">
            <v>m3</v>
          </cell>
          <cell r="E177">
            <v>71000</v>
          </cell>
          <cell r="F177">
            <v>78161.364285714284</v>
          </cell>
        </row>
        <row r="178">
          <cell r="C178" t="str">
            <v>GRAVA DE 3''</v>
          </cell>
          <cell r="D178" t="str">
            <v>m3</v>
          </cell>
          <cell r="E178">
            <v>71000</v>
          </cell>
          <cell r="F178">
            <v>78161.364285714284</v>
          </cell>
        </row>
        <row r="179">
          <cell r="C179" t="str">
            <v>GRAVA DE 3/4''</v>
          </cell>
          <cell r="D179" t="str">
            <v>m3</v>
          </cell>
          <cell r="E179">
            <v>71000</v>
          </cell>
          <cell r="F179">
            <v>78161.364285714284</v>
          </cell>
        </row>
        <row r="180">
          <cell r="C180" t="str">
            <v>CEMENTO BLANCO</v>
          </cell>
          <cell r="D180" t="str">
            <v>kg</v>
          </cell>
          <cell r="E180">
            <v>2450</v>
          </cell>
          <cell r="F180">
            <v>2697.1174999999998</v>
          </cell>
        </row>
        <row r="181">
          <cell r="C181" t="str">
            <v>CEMENTO GRIS</v>
          </cell>
          <cell r="D181" t="str">
            <v>kg</v>
          </cell>
          <cell r="E181">
            <v>600</v>
          </cell>
          <cell r="F181">
            <v>660.51857142857136</v>
          </cell>
        </row>
        <row r="182">
          <cell r="C182" t="str">
            <v>COLOR MINERAL</v>
          </cell>
          <cell r="D182" t="str">
            <v>kg</v>
          </cell>
          <cell r="E182">
            <v>11600</v>
          </cell>
          <cell r="F182">
            <v>12770.025714285714</v>
          </cell>
        </row>
        <row r="183">
          <cell r="C183" t="str">
            <v>DILATACION EN BRONCE</v>
          </cell>
          <cell r="D183" t="str">
            <v>ml</v>
          </cell>
          <cell r="E183">
            <v>7592.2</v>
          </cell>
          <cell r="F183">
            <v>8357.9818299999988</v>
          </cell>
        </row>
        <row r="184">
          <cell r="C184" t="str">
            <v>GRANITO N 2 X 35 KG BLANCO</v>
          </cell>
          <cell r="D184" t="str">
            <v>bt</v>
          </cell>
          <cell r="E184">
            <v>28899</v>
          </cell>
          <cell r="F184">
            <v>31813.876992857142</v>
          </cell>
        </row>
        <row r="185">
          <cell r="C185" t="str">
            <v>GRANITO N 2 X 35 KG NEGRO</v>
          </cell>
          <cell r="D185" t="str">
            <v>bt</v>
          </cell>
          <cell r="E185">
            <v>28900</v>
          </cell>
          <cell r="F185">
            <v>31814.977857142858</v>
          </cell>
        </row>
        <row r="186">
          <cell r="C186" t="str">
            <v>MARMOLINA</v>
          </cell>
          <cell r="D186" t="str">
            <v>bt</v>
          </cell>
          <cell r="E186">
            <v>8500</v>
          </cell>
          <cell r="F186">
            <v>9357.346428571429</v>
          </cell>
        </row>
        <row r="187">
          <cell r="C187" t="str">
            <v>TRITURADO SELECCIONADO 3/4</v>
          </cell>
          <cell r="D187" t="str">
            <v>m2</v>
          </cell>
          <cell r="E187">
            <v>68000</v>
          </cell>
          <cell r="F187">
            <v>74858.771428571432</v>
          </cell>
        </row>
        <row r="188">
          <cell r="C188" t="str">
            <v>RECEBO</v>
          </cell>
          <cell r="D188" t="str">
            <v>m3</v>
          </cell>
          <cell r="E188">
            <v>27000</v>
          </cell>
          <cell r="F188">
            <v>29723.335714285713</v>
          </cell>
        </row>
        <row r="190">
          <cell r="C190" t="str">
            <v xml:space="preserve"> CEMENTOS</v>
          </cell>
        </row>
        <row r="191">
          <cell r="C191" t="str">
            <v xml:space="preserve"> CEMENTO BLANCO SACO DE 40 KILOS</v>
          </cell>
          <cell r="D191" t="str">
            <v>UND</v>
          </cell>
          <cell r="E191">
            <v>42000</v>
          </cell>
          <cell r="F191">
            <v>46236.299999999996</v>
          </cell>
        </row>
        <row r="192">
          <cell r="C192" t="str">
            <v xml:space="preserve"> CEMENTO GRIS USO GENERAL SACO DE 50 KILOS</v>
          </cell>
          <cell r="D192" t="str">
            <v>UND</v>
          </cell>
          <cell r="E192">
            <v>32000</v>
          </cell>
          <cell r="F192">
            <v>35227.657142857141</v>
          </cell>
        </row>
        <row r="194">
          <cell r="C194" t="str">
            <v xml:space="preserve"> MORTEROS</v>
          </cell>
        </row>
        <row r="195">
          <cell r="C195" t="str">
            <v xml:space="preserve"> MORTERO 1:3 CON ARENA LAVADA DE PEÑA + 3% DESP</v>
          </cell>
          <cell r="D195" t="str">
            <v xml:space="preserve"> m3</v>
          </cell>
          <cell r="E195">
            <v>267246</v>
          </cell>
          <cell r="F195">
            <v>294201.57689999999</v>
          </cell>
        </row>
        <row r="197">
          <cell r="C197" t="str">
            <v xml:space="preserve"> ADITIVOS</v>
          </cell>
        </row>
        <row r="198">
          <cell r="C198" t="str">
            <v xml:space="preserve"> CONCRETOS Y MORTEROS</v>
          </cell>
        </row>
        <row r="199">
          <cell r="C199" t="str">
            <v xml:space="preserve"> ADITIVO CURADOR DE CONCRETO</v>
          </cell>
          <cell r="D199" t="str">
            <v xml:space="preserve"> kg</v>
          </cell>
          <cell r="E199">
            <v>6445</v>
          </cell>
          <cell r="F199">
            <v>7095.0703214285713</v>
          </cell>
        </row>
        <row r="200">
          <cell r="C200" t="str">
            <v xml:space="preserve"> ADITIVO DESENCOFRANTE</v>
          </cell>
          <cell r="D200" t="str">
            <v xml:space="preserve"> kg</v>
          </cell>
          <cell r="E200">
            <v>11500</v>
          </cell>
          <cell r="F200">
            <v>12659.939285714285</v>
          </cell>
        </row>
        <row r="201">
          <cell r="C201" t="str">
            <v xml:space="preserve"> ADITIVO IMPERMEABILIZANTE DE MORTERO</v>
          </cell>
          <cell r="D201" t="str">
            <v xml:space="preserve"> kg</v>
          </cell>
          <cell r="E201">
            <v>4500</v>
          </cell>
          <cell r="F201">
            <v>4953.8892857142855</v>
          </cell>
        </row>
        <row r="202">
          <cell r="C202" t="str">
            <v xml:space="preserve"> ADITIVO ADHERENTE DE MORTERO</v>
          </cell>
          <cell r="D202" t="str">
            <v xml:space="preserve"> kg</v>
          </cell>
          <cell r="E202">
            <v>26000</v>
          </cell>
          <cell r="F202">
            <v>28622.471428571429</v>
          </cell>
        </row>
        <row r="203">
          <cell r="C203" t="str">
            <v>ADITIVO IMPERMEABILIZANTE PARA CONCRETOS</v>
          </cell>
          <cell r="D203" t="str">
            <v xml:space="preserve"> kg</v>
          </cell>
          <cell r="E203">
            <v>8000</v>
          </cell>
          <cell r="F203">
            <v>8806.9142857142851</v>
          </cell>
        </row>
        <row r="205">
          <cell r="C205" t="str">
            <v xml:space="preserve"> CUBIERTAS</v>
          </cell>
        </row>
        <row r="206">
          <cell r="C206" t="str">
            <v xml:space="preserve"> CUBIERTAS PLÁSTICAS</v>
          </cell>
        </row>
        <row r="207">
          <cell r="C207" t="str">
            <v>TEJA ECOROOF 37 COLOR (2,5mm)</v>
          </cell>
          <cell r="D207" t="str">
            <v xml:space="preserve"> m2</v>
          </cell>
          <cell r="E207">
            <v>75000</v>
          </cell>
          <cell r="F207">
            <v>82564.82142857142</v>
          </cell>
        </row>
        <row r="208">
          <cell r="C208" t="str">
            <v xml:space="preserve"> POLICARBONATO ALVEOLAR (8mm) COLOR + 5% DESP</v>
          </cell>
          <cell r="D208" t="str">
            <v xml:space="preserve"> m2</v>
          </cell>
          <cell r="E208">
            <v>42500</v>
          </cell>
          <cell r="F208">
            <v>46786.732142857145</v>
          </cell>
        </row>
        <row r="209">
          <cell r="C209" t="str">
            <v xml:space="preserve"> JUNTA POLICARBONATO</v>
          </cell>
          <cell r="D209" t="str">
            <v xml:space="preserve"> ml</v>
          </cell>
          <cell r="E209">
            <v>16321.78</v>
          </cell>
          <cell r="F209">
            <v>17968.064681285716</v>
          </cell>
        </row>
        <row r="210">
          <cell r="C210" t="str">
            <v xml:space="preserve"> CINTA ANTIDUST</v>
          </cell>
          <cell r="D210" t="str">
            <v xml:space="preserve"> ml</v>
          </cell>
          <cell r="E210">
            <v>72200</v>
          </cell>
          <cell r="F210">
            <v>79482.401428571422</v>
          </cell>
        </row>
        <row r="211">
          <cell r="C211" t="str">
            <v xml:space="preserve"> CONECTOR OMEGA 6mm</v>
          </cell>
          <cell r="D211" t="str">
            <v xml:space="preserve"> ml</v>
          </cell>
          <cell r="E211">
            <v>19500</v>
          </cell>
          <cell r="F211">
            <v>21466.853571428572</v>
          </cell>
        </row>
        <row r="212">
          <cell r="C212" t="str">
            <v xml:space="preserve"> ACCESORIOS PARA INSTALACIÓN DE CUBIERTAS</v>
          </cell>
          <cell r="D212" t="str">
            <v xml:space="preserve"> gbl</v>
          </cell>
          <cell r="E212">
            <v>35500</v>
          </cell>
          <cell r="F212">
            <v>39080.682142857142</v>
          </cell>
        </row>
        <row r="213">
          <cell r="C213" t="str">
            <v xml:space="preserve"> TORNILLO AUTOPERFORANTE/SELLO DE NEOPRENO</v>
          </cell>
          <cell r="D213" t="str">
            <v xml:space="preserve"> und</v>
          </cell>
          <cell r="E213">
            <v>1200</v>
          </cell>
          <cell r="F213">
            <v>1321.0371428571427</v>
          </cell>
        </row>
        <row r="214">
          <cell r="C214" t="str">
            <v>PERNO AUTOPERFORANTE PARA TEJA INCLUYE CAPUCHON</v>
          </cell>
          <cell r="D214" t="str">
            <v xml:space="preserve"> und</v>
          </cell>
          <cell r="E214">
            <v>6900</v>
          </cell>
          <cell r="F214">
            <v>7595.9635714285714</v>
          </cell>
        </row>
        <row r="215">
          <cell r="C215" t="str">
            <v>CANAL TIPO AMAZONAS O SIMILAR INCLUYE ACCESORIOS</v>
          </cell>
          <cell r="D215" t="str">
            <v>ml</v>
          </cell>
          <cell r="E215">
            <v>25000</v>
          </cell>
          <cell r="F215">
            <v>27521.607142857141</v>
          </cell>
        </row>
        <row r="216">
          <cell r="C216" t="str">
            <v>ACCESORIOS CANAL AMAZONAS</v>
          </cell>
          <cell r="D216" t="str">
            <v xml:space="preserve"> und</v>
          </cell>
          <cell r="E216">
            <v>26000</v>
          </cell>
          <cell r="F216">
            <v>28622.471428571429</v>
          </cell>
        </row>
        <row r="217">
          <cell r="C217" t="str">
            <v>TEJA DE BARRO PLANA 30x18cm</v>
          </cell>
          <cell r="D217" t="str">
            <v>und</v>
          </cell>
          <cell r="E217">
            <v>2200</v>
          </cell>
          <cell r="F217">
            <v>2421.9014285714284</v>
          </cell>
        </row>
        <row r="218">
          <cell r="C218" t="str">
            <v>ACCESORIOS INSTALACION POLICARBONATO MACIZO (JUNTAS, BORDES)</v>
          </cell>
          <cell r="D218" t="str">
            <v>und</v>
          </cell>
          <cell r="E218">
            <v>25000</v>
          </cell>
          <cell r="F218">
            <v>27521.607142857141</v>
          </cell>
        </row>
        <row r="219">
          <cell r="C219" t="str">
            <v>TEJA ECOROOF 37 COLOR (15mm)</v>
          </cell>
          <cell r="D219" t="str">
            <v xml:space="preserve"> m2</v>
          </cell>
          <cell r="E219">
            <v>150000</v>
          </cell>
          <cell r="F219">
            <v>165129.64285714284</v>
          </cell>
        </row>
        <row r="221">
          <cell r="C221" t="str">
            <v xml:space="preserve"> ACABADOS</v>
          </cell>
        </row>
        <row r="222">
          <cell r="C222" t="str">
            <v xml:space="preserve"> PINTURAS Y ESMALTES</v>
          </cell>
        </row>
        <row r="223">
          <cell r="C223" t="str">
            <v>TINNER CORRIENTE</v>
          </cell>
          <cell r="D223" t="str">
            <v xml:space="preserve"> galón</v>
          </cell>
          <cell r="E223">
            <v>27000</v>
          </cell>
          <cell r="F223">
            <v>29723.335714285713</v>
          </cell>
        </row>
        <row r="224">
          <cell r="C224" t="str">
            <v xml:space="preserve"> ANTICORROSIVO</v>
          </cell>
          <cell r="D224" t="str">
            <v xml:space="preserve"> galón</v>
          </cell>
          <cell r="E224">
            <v>93182</v>
          </cell>
          <cell r="F224">
            <v>102580.73587142857</v>
          </cell>
        </row>
        <row r="225">
          <cell r="C225" t="str">
            <v>PINTURA ESMALTE</v>
          </cell>
          <cell r="D225" t="str">
            <v xml:space="preserve"> galón</v>
          </cell>
          <cell r="E225">
            <v>66000</v>
          </cell>
          <cell r="F225">
            <v>72657.042857142849</v>
          </cell>
        </row>
        <row r="226">
          <cell r="C226" t="str">
            <v xml:space="preserve"> PINTURA VINILO TIPO I</v>
          </cell>
          <cell r="D226" t="str">
            <v xml:space="preserve"> galón</v>
          </cell>
          <cell r="E226">
            <v>54000</v>
          </cell>
          <cell r="F226">
            <v>59446.671428571426</v>
          </cell>
        </row>
        <row r="227">
          <cell r="C227" t="str">
            <v xml:space="preserve"> ESMALTE BRILLANTE</v>
          </cell>
          <cell r="D227" t="str">
            <v xml:space="preserve"> galón</v>
          </cell>
          <cell r="E227">
            <v>111800</v>
          </cell>
          <cell r="F227">
            <v>123076.62714285713</v>
          </cell>
        </row>
        <row r="228">
          <cell r="C228" t="str">
            <v xml:space="preserve"> ESMALTE ROJO RAL 3000 O SIMILARES ASPECTO BRILLANTE</v>
          </cell>
          <cell r="D228" t="str">
            <v xml:space="preserve"> galón</v>
          </cell>
          <cell r="E228">
            <v>116100</v>
          </cell>
          <cell r="F228">
            <v>127810.34357142857</v>
          </cell>
        </row>
        <row r="229">
          <cell r="C229" t="str">
            <v>SIKAFILL 10</v>
          </cell>
          <cell r="D229" t="str">
            <v xml:space="preserve"> galón</v>
          </cell>
          <cell r="E229">
            <v>88974</v>
          </cell>
          <cell r="F229">
            <v>97948.298957142862</v>
          </cell>
        </row>
        <row r="230">
          <cell r="C230" t="str">
            <v>PINTURA ELECTROSTATICA COLOR A SELECCIONAR</v>
          </cell>
          <cell r="D230" t="str">
            <v xml:space="preserve"> galón</v>
          </cell>
          <cell r="E230">
            <v>45500</v>
          </cell>
          <cell r="F230">
            <v>50089.324999999997</v>
          </cell>
        </row>
        <row r="231">
          <cell r="C231" t="str">
            <v>PINTURA EPOXICA</v>
          </cell>
          <cell r="D231" t="str">
            <v xml:space="preserve"> galón</v>
          </cell>
          <cell r="E231">
            <v>205590</v>
          </cell>
          <cell r="F231">
            <v>226326.68849999999</v>
          </cell>
        </row>
        <row r="232">
          <cell r="C232" t="str">
            <v>RODILLO MICROFIBRA PARA PINTURA EPOXICA</v>
          </cell>
          <cell r="D232" t="str">
            <v>und</v>
          </cell>
          <cell r="E232">
            <v>14500</v>
          </cell>
          <cell r="F232">
            <v>15962.532142857142</v>
          </cell>
        </row>
        <row r="234">
          <cell r="C234" t="str">
            <v xml:space="preserve"> ESTUCOS</v>
          </cell>
        </row>
        <row r="235">
          <cell r="C235" t="str">
            <v xml:space="preserve"> ESTUCO BLANCO DE YESO</v>
          </cell>
          <cell r="D235" t="str">
            <v xml:space="preserve"> kg</v>
          </cell>
          <cell r="E235">
            <v>1180</v>
          </cell>
          <cell r="F235">
            <v>1299.0198571428571</v>
          </cell>
        </row>
        <row r="236">
          <cell r="C236" t="str">
            <v xml:space="preserve"> ESTUCO PLÁSTICO</v>
          </cell>
          <cell r="D236" t="str">
            <v xml:space="preserve"> kg</v>
          </cell>
          <cell r="E236">
            <v>7044</v>
          </cell>
          <cell r="F236">
            <v>7754.488028571428</v>
          </cell>
        </row>
        <row r="237">
          <cell r="C237" t="str">
            <v xml:space="preserve"> JOINCOMPOund USO INTERIOR x 25kg</v>
          </cell>
          <cell r="D237" t="str">
            <v xml:space="preserve"> cñt</v>
          </cell>
          <cell r="E237">
            <v>48300</v>
          </cell>
          <cell r="F237">
            <v>53171.744999999995</v>
          </cell>
        </row>
        <row r="238">
          <cell r="C238" t="str">
            <v xml:space="preserve"> PEGAENCHAPE</v>
          </cell>
          <cell r="D238" t="str">
            <v xml:space="preserve"> kg</v>
          </cell>
          <cell r="E238">
            <v>740</v>
          </cell>
          <cell r="F238">
            <v>814.63957142857134</v>
          </cell>
        </row>
        <row r="239">
          <cell r="C239" t="str">
            <v xml:space="preserve"> EMBOQUILLADOR</v>
          </cell>
          <cell r="D239" t="str">
            <v xml:space="preserve"> kg</v>
          </cell>
          <cell r="E239">
            <v>5500</v>
          </cell>
          <cell r="F239">
            <v>6054.7535714285714</v>
          </cell>
        </row>
        <row r="240">
          <cell r="C240" t="str">
            <v>CINTA FIBRA DE VIDRIO</v>
          </cell>
          <cell r="D240" t="str">
            <v>m2</v>
          </cell>
          <cell r="E240">
            <v>3000</v>
          </cell>
          <cell r="F240">
            <v>3302.5928571428572</v>
          </cell>
        </row>
        <row r="241">
          <cell r="C241" t="str">
            <v>MASILLA PARA JUNTAS</v>
          </cell>
          <cell r="D241" t="str">
            <v xml:space="preserve"> kg</v>
          </cell>
          <cell r="E241">
            <v>1796</v>
          </cell>
          <cell r="F241">
            <v>1977.152257142857</v>
          </cell>
        </row>
        <row r="243">
          <cell r="C243" t="str">
            <v xml:space="preserve"> MAMPOSTERIA</v>
          </cell>
        </row>
        <row r="244">
          <cell r="C244" t="str">
            <v>LADRILLO FAROL No 4  (10CM*20CM*30CM)</v>
          </cell>
          <cell r="D244" t="str">
            <v xml:space="preserve"> und</v>
          </cell>
          <cell r="E244">
            <v>1400</v>
          </cell>
          <cell r="F244">
            <v>1541.21</v>
          </cell>
        </row>
        <row r="245">
          <cell r="C245" t="str">
            <v xml:space="preserve"> DILATACIÓN U PLÁSTICA 8mm L=3,05m</v>
          </cell>
          <cell r="D245" t="str">
            <v xml:space="preserve"> ml</v>
          </cell>
          <cell r="E245">
            <v>3200</v>
          </cell>
          <cell r="F245">
            <v>3522.7657142857142</v>
          </cell>
        </row>
        <row r="246">
          <cell r="C246" t="str">
            <v xml:space="preserve"> LADRILLO RECOCIDO COMÚN (7x12x25)</v>
          </cell>
          <cell r="D246" t="str">
            <v xml:space="preserve"> und</v>
          </cell>
          <cell r="E246">
            <v>950</v>
          </cell>
          <cell r="F246">
            <v>1045.8210714285715</v>
          </cell>
        </row>
        <row r="247">
          <cell r="C247" t="str">
            <v>BLOQUE ARQUITECTONICO 38x14x5,5</v>
          </cell>
          <cell r="D247" t="str">
            <v>und</v>
          </cell>
          <cell r="E247">
            <v>3800</v>
          </cell>
          <cell r="F247">
            <v>4183.2842857142859</v>
          </cell>
        </row>
        <row r="248">
          <cell r="C248" t="str">
            <v>LADRILLO TOLETE (6*12*24)</v>
          </cell>
          <cell r="D248" t="str">
            <v>und</v>
          </cell>
          <cell r="E248">
            <v>900</v>
          </cell>
          <cell r="F248">
            <v>990.7778571428571</v>
          </cell>
        </row>
        <row r="249">
          <cell r="C249" t="str">
            <v>LADRILLO PRENSADO MACIZO (12CM*24.5CM*5.5CM)</v>
          </cell>
          <cell r="D249" t="str">
            <v>und</v>
          </cell>
          <cell r="E249">
            <v>1200</v>
          </cell>
          <cell r="F249">
            <v>1321.0371428571427</v>
          </cell>
        </row>
        <row r="252">
          <cell r="C252" t="str">
            <v xml:space="preserve"> SISTEMAS LIVIANOS</v>
          </cell>
        </row>
        <row r="253">
          <cell r="C253" t="str">
            <v xml:space="preserve"> PLACA DE YESO STANDAR 1220x2440x12.7 mm</v>
          </cell>
          <cell r="D253" t="str">
            <v xml:space="preserve"> und</v>
          </cell>
          <cell r="E253">
            <v>25300</v>
          </cell>
          <cell r="F253">
            <v>27851.866428571426</v>
          </cell>
        </row>
        <row r="254">
          <cell r="C254" t="str">
            <v xml:space="preserve"> CINTA PAPEL DRYWALL ROLLO 75M</v>
          </cell>
          <cell r="D254" t="str">
            <v xml:space="preserve"> und</v>
          </cell>
          <cell r="E254">
            <v>9300</v>
          </cell>
          <cell r="F254">
            <v>10238.037857142857</v>
          </cell>
        </row>
        <row r="255">
          <cell r="C255" t="str">
            <v xml:space="preserve"> PERFIL PANEL YESO PRINCIPAL ROLADO (PARAL 60 CAL 26)</v>
          </cell>
          <cell r="D255" t="str">
            <v xml:space="preserve"> und</v>
          </cell>
          <cell r="E255">
            <v>5500</v>
          </cell>
          <cell r="F255">
            <v>6054.7535714285714</v>
          </cell>
        </row>
        <row r="256">
          <cell r="C256" t="str">
            <v xml:space="preserve"> TORNILLO ESTRUCTURA PUNTA x 100und</v>
          </cell>
          <cell r="D256" t="str">
            <v xml:space="preserve"> und</v>
          </cell>
          <cell r="E256">
            <v>2800</v>
          </cell>
          <cell r="F256">
            <v>3082.42</v>
          </cell>
        </row>
        <row r="257">
          <cell r="C257" t="str">
            <v xml:space="preserve"> TORNILLO PLACA PUNTA x 70 und</v>
          </cell>
          <cell r="D257" t="str">
            <v xml:space="preserve"> und</v>
          </cell>
          <cell r="E257">
            <v>5600</v>
          </cell>
          <cell r="F257">
            <v>6164.84</v>
          </cell>
        </row>
        <row r="258">
          <cell r="C258" t="str">
            <v xml:space="preserve"> CARGA CAL.22 VERDE ALTA RESISTENCIA x 100 und</v>
          </cell>
          <cell r="D258" t="str">
            <v xml:space="preserve"> und</v>
          </cell>
          <cell r="E258">
            <v>34200</v>
          </cell>
          <cell r="F258">
            <v>37649.55857142857</v>
          </cell>
        </row>
        <row r="259">
          <cell r="C259" t="str">
            <v xml:space="preserve"> LIJA AGUA No 150</v>
          </cell>
          <cell r="D259" t="str">
            <v xml:space="preserve"> und</v>
          </cell>
          <cell r="E259">
            <v>1360</v>
          </cell>
          <cell r="F259">
            <v>1497.1754285714285</v>
          </cell>
        </row>
        <row r="260">
          <cell r="C260" t="str">
            <v xml:space="preserve"> OMEGA CAL 26 x 2.44M</v>
          </cell>
          <cell r="D260" t="str">
            <v xml:space="preserve"> und</v>
          </cell>
          <cell r="E260">
            <v>5665.5</v>
          </cell>
          <cell r="F260">
            <v>6236.9466107142853</v>
          </cell>
        </row>
        <row r="261">
          <cell r="C261" t="str">
            <v xml:space="preserve"> ANGULO PERIMETRAL CAL.26 x 2.44M</v>
          </cell>
          <cell r="D261" t="str">
            <v xml:space="preserve"> und</v>
          </cell>
          <cell r="E261">
            <v>2977.69</v>
          </cell>
          <cell r="F261">
            <v>3278.0325749285712</v>
          </cell>
        </row>
        <row r="262">
          <cell r="C262" t="str">
            <v>PEGANTE LAMINA EN PANEL YESO</v>
          </cell>
          <cell r="D262" t="str">
            <v>kg</v>
          </cell>
          <cell r="E262">
            <v>1200</v>
          </cell>
          <cell r="F262">
            <v>1321.0371428571427</v>
          </cell>
        </row>
        <row r="263">
          <cell r="C263" t="str">
            <v>MANTO AUTOADHERENTE ASFALTICO</v>
          </cell>
          <cell r="D263" t="str">
            <v>m2</v>
          </cell>
          <cell r="E263">
            <v>18000</v>
          </cell>
          <cell r="F263">
            <v>19815.557142857142</v>
          </cell>
        </row>
        <row r="264">
          <cell r="C264" t="str">
            <v>LIJA AGUA 180</v>
          </cell>
          <cell r="D264" t="str">
            <v xml:space="preserve"> und</v>
          </cell>
          <cell r="E264">
            <v>1200</v>
          </cell>
          <cell r="F264">
            <v>1321.0371428571427</v>
          </cell>
        </row>
        <row r="265">
          <cell r="C265" t="str">
            <v>PLACA FIBROCEMENTO</v>
          </cell>
          <cell r="D265" t="str">
            <v>m2</v>
          </cell>
          <cell r="E265">
            <v>17000</v>
          </cell>
          <cell r="F265">
            <v>18714.692857142858</v>
          </cell>
        </row>
        <row r="266">
          <cell r="C266" t="str">
            <v>PERFIL GALVANIZADO CAL 26</v>
          </cell>
          <cell r="D266" t="str">
            <v>ml</v>
          </cell>
          <cell r="E266">
            <v>5000</v>
          </cell>
          <cell r="F266">
            <v>5504.3214285714284</v>
          </cell>
        </row>
        <row r="267">
          <cell r="C267" t="str">
            <v>TORNILLERIA HILKIN</v>
          </cell>
          <cell r="D267" t="str">
            <v>und</v>
          </cell>
          <cell r="E267">
            <v>250</v>
          </cell>
          <cell r="F267">
            <v>275.21607142857141</v>
          </cell>
        </row>
        <row r="268">
          <cell r="C268" t="str">
            <v>CIELO RASO EN PVC ESPESOR 6mm</v>
          </cell>
          <cell r="D268" t="str">
            <v>m2</v>
          </cell>
          <cell r="E268">
            <v>35000</v>
          </cell>
          <cell r="F268">
            <v>38530.25</v>
          </cell>
        </row>
        <row r="269">
          <cell r="C269" t="str">
            <v>PARAL CAL 24</v>
          </cell>
          <cell r="D269" t="str">
            <v>und</v>
          </cell>
          <cell r="E269">
            <v>8500</v>
          </cell>
          <cell r="F269">
            <v>9357.346428571429</v>
          </cell>
        </row>
        <row r="270">
          <cell r="C270" t="str">
            <v>MESON EN ACERO INOXIDABLE</v>
          </cell>
          <cell r="D270" t="str">
            <v>ml</v>
          </cell>
          <cell r="E270">
            <v>490000</v>
          </cell>
          <cell r="F270">
            <v>539423.5</v>
          </cell>
        </row>
        <row r="271">
          <cell r="C271" t="str">
            <v>PUERTA MADERA ENTAMBORADA ACABADO MALAMINA</v>
          </cell>
          <cell r="D271" t="str">
            <v>m2</v>
          </cell>
          <cell r="E271">
            <v>145000</v>
          </cell>
          <cell r="F271">
            <v>159625.32142857142</v>
          </cell>
        </row>
        <row r="272">
          <cell r="C272" t="str">
            <v>MARCO EN MADERA DE CEDRO, PINO O SIMILAR DE 3X8 CMS CEPILLADAS CANTEADAS E INMUNIZADAS</v>
          </cell>
          <cell r="D272" t="str">
            <v>ml</v>
          </cell>
          <cell r="E272">
            <v>28000</v>
          </cell>
          <cell r="F272">
            <v>30824.2</v>
          </cell>
        </row>
        <row r="273">
          <cell r="C273" t="str">
            <v>CHAPA POMO</v>
          </cell>
          <cell r="D273" t="str">
            <v>und</v>
          </cell>
          <cell r="E273">
            <v>45000</v>
          </cell>
          <cell r="F273">
            <v>49538.892857142855</v>
          </cell>
        </row>
        <row r="274">
          <cell r="C274" t="str">
            <v>MUEBLE DE BAÑO</v>
          </cell>
          <cell r="D274" t="str">
            <v>m2</v>
          </cell>
          <cell r="E274">
            <v>450000</v>
          </cell>
          <cell r="F274">
            <v>495388.92857142858</v>
          </cell>
        </row>
        <row r="275">
          <cell r="C275" t="str">
            <v>MADERA DE PINO PARA APUNTALAMIENTO Y ENTIBACIÓN DE EXCAVACIONES.</v>
          </cell>
          <cell r="D275" t="str">
            <v xml:space="preserve"> m3</v>
          </cell>
          <cell r="E275">
            <v>428820</v>
          </cell>
          <cell r="F275">
            <v>472072.62299999996</v>
          </cell>
        </row>
        <row r="276">
          <cell r="C276" t="str">
            <v xml:space="preserve"> CODAL DE MADERA, DE 70 A 90 MM DE DIÁMETRO, LONGITUD ENTRE 2 Y 2,5 M.</v>
          </cell>
          <cell r="D276" t="str">
            <v xml:space="preserve"> m3</v>
          </cell>
          <cell r="E276">
            <v>386395</v>
          </cell>
          <cell r="F276">
            <v>425368.45567857142</v>
          </cell>
        </row>
        <row r="277">
          <cell r="C277" t="str">
            <v xml:space="preserve"> CLAVO ACERO 1 PLG</v>
          </cell>
          <cell r="D277" t="str">
            <v xml:space="preserve"> lb</v>
          </cell>
          <cell r="E277">
            <v>2300</v>
          </cell>
          <cell r="F277">
            <v>2531.9878571428571</v>
          </cell>
        </row>
        <row r="279">
          <cell r="C279" t="str">
            <v xml:space="preserve"> ENCHAPES</v>
          </cell>
        </row>
        <row r="280">
          <cell r="C280" t="str">
            <v xml:space="preserve"> ENCHAPE CERÁMICO TRÁFICO 5</v>
          </cell>
          <cell r="D280" t="str">
            <v xml:space="preserve"> m2</v>
          </cell>
          <cell r="E280">
            <v>23500</v>
          </cell>
          <cell r="F280">
            <v>25870.310714285712</v>
          </cell>
        </row>
        <row r="281">
          <cell r="C281" t="str">
            <v xml:space="preserve"> ENCHAPE PORCELANATO</v>
          </cell>
          <cell r="D281" t="str">
            <v xml:space="preserve"> m2</v>
          </cell>
          <cell r="E281">
            <v>27300</v>
          </cell>
          <cell r="F281">
            <v>30053.595000000001</v>
          </cell>
        </row>
        <row r="282">
          <cell r="C282" t="str">
            <v xml:space="preserve"> ENCHAPE PIZARRA NEGRA</v>
          </cell>
          <cell r="D282" t="str">
            <v xml:space="preserve"> m2</v>
          </cell>
          <cell r="E282">
            <v>34800</v>
          </cell>
          <cell r="F282">
            <v>38310.077142857139</v>
          </cell>
        </row>
        <row r="283">
          <cell r="C283" t="str">
            <v xml:space="preserve"> ENCHAPE CERÁMICO PARED</v>
          </cell>
          <cell r="D283" t="str">
            <v xml:space="preserve"> m2</v>
          </cell>
          <cell r="E283">
            <v>20500</v>
          </cell>
          <cell r="F283">
            <v>22567.717857142856</v>
          </cell>
        </row>
        <row r="284">
          <cell r="C284" t="str">
            <v xml:space="preserve"> ENCHAPE CERÁMICO PISO BAÑO</v>
          </cell>
          <cell r="D284" t="str">
            <v xml:space="preserve"> m2</v>
          </cell>
          <cell r="E284">
            <v>22200</v>
          </cell>
          <cell r="F284">
            <v>24439.187142857143</v>
          </cell>
        </row>
        <row r="285">
          <cell r="C285" t="str">
            <v xml:space="preserve"> ENCHAPE DE GRANITO Nº1+Nº2</v>
          </cell>
          <cell r="D285" t="str">
            <v xml:space="preserve"> m2</v>
          </cell>
          <cell r="E285">
            <v>96200</v>
          </cell>
          <cell r="F285">
            <v>105903.14428571428</v>
          </cell>
        </row>
        <row r="286">
          <cell r="C286" t="str">
            <v xml:space="preserve"> GRANITO NO.3</v>
          </cell>
          <cell r="D286" t="str">
            <v xml:space="preserve"> blt</v>
          </cell>
          <cell r="E286">
            <v>11200</v>
          </cell>
          <cell r="F286">
            <v>12329.68</v>
          </cell>
        </row>
        <row r="287">
          <cell r="C287" t="str">
            <v xml:space="preserve"> MARMOLINA</v>
          </cell>
          <cell r="D287" t="str">
            <v xml:space="preserve"> kg</v>
          </cell>
          <cell r="E287">
            <v>684.8</v>
          </cell>
          <cell r="F287">
            <v>753.87186285714279</v>
          </cell>
        </row>
        <row r="288">
          <cell r="C288" t="str">
            <v xml:space="preserve"> GRAMOQUIN 0.2*0.25*0.06</v>
          </cell>
          <cell r="D288" t="str">
            <v xml:space="preserve"> und</v>
          </cell>
          <cell r="E288">
            <v>8200</v>
          </cell>
          <cell r="F288">
            <v>9027.0871428571427</v>
          </cell>
        </row>
        <row r="289">
          <cell r="C289" t="str">
            <v xml:space="preserve"> ADOQUÍN CONCRETO GRIS 0.4x0.4x0.08</v>
          </cell>
          <cell r="D289" t="str">
            <v xml:space="preserve"> und</v>
          </cell>
          <cell r="E289">
            <v>6762.4</v>
          </cell>
          <cell r="F289">
            <v>7444.4846457142849</v>
          </cell>
        </row>
        <row r="290">
          <cell r="C290" t="str">
            <v>ADOQUIN GUÍA  AMARILLO 0.4x0.4x0.06</v>
          </cell>
          <cell r="D290" t="str">
            <v xml:space="preserve"> und</v>
          </cell>
          <cell r="E290">
            <v>7353.04</v>
          </cell>
          <cell r="F290">
            <v>8094.699127428571</v>
          </cell>
        </row>
        <row r="291">
          <cell r="C291" t="str">
            <v>ADOQUIN ALERTA  AMARILLO 0.4x0.4x0.06</v>
          </cell>
          <cell r="D291" t="str">
            <v xml:space="preserve"> und</v>
          </cell>
          <cell r="E291">
            <v>7353.04</v>
          </cell>
          <cell r="F291">
            <v>8094.699127428571</v>
          </cell>
        </row>
        <row r="292">
          <cell r="C292" t="str">
            <v xml:space="preserve"> ADOQUIN ALERTA  AMARILLO 0.2x0.4x0.08</v>
          </cell>
          <cell r="D292" t="str">
            <v xml:space="preserve"> und</v>
          </cell>
          <cell r="E292">
            <v>7490</v>
          </cell>
          <cell r="F292">
            <v>8245.4735000000001</v>
          </cell>
        </row>
        <row r="293">
          <cell r="C293" t="str">
            <v xml:space="preserve"> REJILLA PREFABRICADA EN CONCRETO A-124 30x60x10cm</v>
          </cell>
          <cell r="D293" t="str">
            <v xml:space="preserve"> und</v>
          </cell>
          <cell r="E293">
            <v>54200</v>
          </cell>
          <cell r="F293">
            <v>59666.844285714287</v>
          </cell>
        </row>
        <row r="294">
          <cell r="C294" t="str">
            <v>BORDILLO PREFABRICADO 40X17X15CM</v>
          </cell>
          <cell r="D294" t="str">
            <v>und</v>
          </cell>
          <cell r="E294">
            <v>7000</v>
          </cell>
          <cell r="F294">
            <v>7706.05</v>
          </cell>
        </row>
        <row r="295">
          <cell r="C295" t="str">
            <v>ADOQUIN 20X10X6CM MR=5MPA</v>
          </cell>
          <cell r="D295" t="str">
            <v>und</v>
          </cell>
          <cell r="E295">
            <v>900</v>
          </cell>
          <cell r="F295">
            <v>990.7778571428571</v>
          </cell>
        </row>
        <row r="296">
          <cell r="C296" t="str">
            <v>ADOQUIN  20X10X8CM MR=5MPA</v>
          </cell>
          <cell r="D296" t="str">
            <v>und</v>
          </cell>
          <cell r="E296">
            <v>1100</v>
          </cell>
          <cell r="F296">
            <v>1210.9507142857142</v>
          </cell>
        </row>
        <row r="297">
          <cell r="C297" t="str">
            <v xml:space="preserve">PEGANTE CERAMICA </v>
          </cell>
          <cell r="D297" t="str">
            <v>kg</v>
          </cell>
          <cell r="E297">
            <v>850</v>
          </cell>
          <cell r="F297">
            <v>935.73464285714283</v>
          </cell>
        </row>
        <row r="298">
          <cell r="C298" t="str">
            <v>PEGACOR</v>
          </cell>
          <cell r="D298" t="str">
            <v>kg</v>
          </cell>
          <cell r="E298">
            <v>1500</v>
          </cell>
          <cell r="F298">
            <v>1651.2964285714286</v>
          </cell>
        </row>
        <row r="299">
          <cell r="C299" t="str">
            <v>COLORMINERAL</v>
          </cell>
          <cell r="D299" t="str">
            <v>kg</v>
          </cell>
          <cell r="E299">
            <v>3500</v>
          </cell>
          <cell r="F299">
            <v>3853.0250000000001</v>
          </cell>
        </row>
        <row r="300">
          <cell r="C300" t="str">
            <v>ALFOMBRA MODULAR</v>
          </cell>
          <cell r="D300" t="str">
            <v>m2</v>
          </cell>
          <cell r="E300">
            <v>60000</v>
          </cell>
          <cell r="F300">
            <v>66051.857142857145</v>
          </cell>
        </row>
        <row r="301">
          <cell r="C301" t="str">
            <v>PEGANTE TAPETE</v>
          </cell>
          <cell r="D301" t="str">
            <v>lt</v>
          </cell>
          <cell r="E301">
            <v>4500</v>
          </cell>
          <cell r="F301">
            <v>4953.8892857142855</v>
          </cell>
        </row>
        <row r="302">
          <cell r="C302" t="str">
            <v>LOSETA EN GRANITO PULIDO</v>
          </cell>
          <cell r="D302" t="str">
            <v>m2</v>
          </cell>
          <cell r="E302">
            <v>35000</v>
          </cell>
          <cell r="F302">
            <v>38530.25</v>
          </cell>
        </row>
        <row r="303">
          <cell r="C303" t="str">
            <v xml:space="preserve">PANEL ACUSTICO DE MADERA CAL 15 MM </v>
          </cell>
          <cell r="D303" t="str">
            <v>m2</v>
          </cell>
          <cell r="E303">
            <v>29750</v>
          </cell>
          <cell r="F303">
            <v>32750.712499999998</v>
          </cell>
        </row>
        <row r="305">
          <cell r="C305" t="str">
            <v xml:space="preserve"> CARPINTERIA EN ALUMINIO</v>
          </cell>
        </row>
        <row r="306">
          <cell r="C306" t="str">
            <v xml:space="preserve"> TUBULAR RECTANGULAR T244 NAT</v>
          </cell>
          <cell r="D306" t="str">
            <v xml:space="preserve"> und</v>
          </cell>
          <cell r="E306">
            <v>93000</v>
          </cell>
          <cell r="F306">
            <v>102380.37857142856</v>
          </cell>
        </row>
        <row r="307">
          <cell r="C307" t="str">
            <v xml:space="preserve"> TUBULAR CUADRADO T215 NAT</v>
          </cell>
          <cell r="D307" t="str">
            <v>und</v>
          </cell>
          <cell r="E307">
            <v>43500</v>
          </cell>
          <cell r="F307">
            <v>47887.596428571429</v>
          </cell>
        </row>
        <row r="308">
          <cell r="C308" t="str">
            <v xml:space="preserve"> TUBULAR RECTANGULAR T97 NAT</v>
          </cell>
          <cell r="D308" t="str">
            <v>und</v>
          </cell>
          <cell r="E308">
            <v>41500</v>
          </cell>
          <cell r="F308">
            <v>45685.867857142854</v>
          </cell>
        </row>
        <row r="309">
          <cell r="C309" t="str">
            <v xml:space="preserve"> DIVISIÓN ENTABORADA</v>
          </cell>
          <cell r="D309" t="str">
            <v xml:space="preserve"> m2</v>
          </cell>
          <cell r="E309">
            <v>295000</v>
          </cell>
          <cell r="F309">
            <v>324754.96428571426</v>
          </cell>
        </row>
        <row r="310">
          <cell r="C310" t="str">
            <v xml:space="preserve"> REMACHES 5 - 4 Caja x 500und</v>
          </cell>
          <cell r="D310" t="str">
            <v xml:space="preserve"> und</v>
          </cell>
          <cell r="E310">
            <v>19200</v>
          </cell>
          <cell r="F310">
            <v>21136.594285714284</v>
          </cell>
        </row>
        <row r="311">
          <cell r="C311" t="str">
            <v xml:space="preserve"> BISAGRAS 3x3</v>
          </cell>
          <cell r="D311" t="str">
            <v xml:space="preserve"> und</v>
          </cell>
          <cell r="E311">
            <v>2700</v>
          </cell>
          <cell r="F311">
            <v>2972.3335714285713</v>
          </cell>
        </row>
        <row r="312">
          <cell r="C312" t="str">
            <v xml:space="preserve"> SILLAR ALN - 175 (marco ventana)</v>
          </cell>
          <cell r="D312" t="str">
            <v xml:space="preserve"> und</v>
          </cell>
          <cell r="E312">
            <v>31500</v>
          </cell>
          <cell r="F312">
            <v>34677.224999999999</v>
          </cell>
        </row>
        <row r="313">
          <cell r="C313" t="str">
            <v xml:space="preserve"> NAVE ALN - 176 (marco batiente)</v>
          </cell>
          <cell r="D313" t="str">
            <v xml:space="preserve"> und</v>
          </cell>
          <cell r="E313">
            <v>54000</v>
          </cell>
          <cell r="F313">
            <v>59446.671428571426</v>
          </cell>
        </row>
        <row r="314">
          <cell r="C314" t="str">
            <v xml:space="preserve"> DIVISOR ALN - 292 Tee ventana)</v>
          </cell>
          <cell r="D314" t="str">
            <v xml:space="preserve"> und</v>
          </cell>
          <cell r="E314">
            <v>60500</v>
          </cell>
          <cell r="F314">
            <v>66602.289285714287</v>
          </cell>
        </row>
        <row r="315">
          <cell r="C315" t="str">
            <v xml:space="preserve"> PISAVIDRIO ALN 177</v>
          </cell>
          <cell r="D315" t="str">
            <v xml:space="preserve"> und</v>
          </cell>
          <cell r="E315">
            <v>19900</v>
          </cell>
          <cell r="F315">
            <v>21907.199285714287</v>
          </cell>
        </row>
        <row r="316">
          <cell r="C316" t="str">
            <v xml:space="preserve"> ADAPTADOR PROYECTANTE ALN 175</v>
          </cell>
          <cell r="D316" t="str">
            <v xml:space="preserve"> und</v>
          </cell>
          <cell r="E316">
            <v>29500</v>
          </cell>
          <cell r="F316">
            <v>32475.496428571427</v>
          </cell>
        </row>
        <row r="317">
          <cell r="C317" t="str">
            <v xml:space="preserve"> EMPAQUE ESTRELLA</v>
          </cell>
          <cell r="D317" t="str">
            <v xml:space="preserve"> ml</v>
          </cell>
          <cell r="E317">
            <v>700</v>
          </cell>
          <cell r="F317">
            <v>770.60500000000002</v>
          </cell>
        </row>
        <row r="318">
          <cell r="C318" t="str">
            <v xml:space="preserve"> MANIJA VENTANAS</v>
          </cell>
          <cell r="D318" t="str">
            <v xml:space="preserve"> und</v>
          </cell>
          <cell r="E318">
            <v>6400</v>
          </cell>
          <cell r="F318">
            <v>7045.5314285714285</v>
          </cell>
        </row>
        <row r="319">
          <cell r="C319" t="str">
            <v xml:space="preserve"> BRAZO 8 PLG</v>
          </cell>
          <cell r="D319" t="str">
            <v xml:space="preserve"> und</v>
          </cell>
          <cell r="E319">
            <v>4500</v>
          </cell>
          <cell r="F319">
            <v>4953.8892857142855</v>
          </cell>
        </row>
        <row r="320">
          <cell r="C320" t="str">
            <v xml:space="preserve"> LÁMINA DE VIDRIO CLARO 6mm 3,30 x 2,20</v>
          </cell>
          <cell r="D320" t="str">
            <v xml:space="preserve"> und</v>
          </cell>
          <cell r="E320">
            <v>250000</v>
          </cell>
          <cell r="F320">
            <v>275216.07142857142</v>
          </cell>
        </row>
        <row r="321">
          <cell r="C321" t="str">
            <v xml:space="preserve"> SILICONA x 300ml</v>
          </cell>
          <cell r="D321" t="str">
            <v xml:space="preserve"> und</v>
          </cell>
          <cell r="E321">
            <v>18800</v>
          </cell>
          <cell r="F321">
            <v>20696.248571428572</v>
          </cell>
        </row>
        <row r="322">
          <cell r="C322" t="str">
            <v xml:space="preserve"> BISAGRAS OMEGA 4x2</v>
          </cell>
          <cell r="D322" t="str">
            <v>und</v>
          </cell>
          <cell r="E322">
            <v>4386.5185000000001</v>
          </cell>
          <cell r="F322">
            <v>4828.9615552750001</v>
          </cell>
        </row>
        <row r="323">
          <cell r="C323" t="str">
            <v xml:space="preserve"> CHAPA POMO</v>
          </cell>
          <cell r="D323" t="str">
            <v>und</v>
          </cell>
          <cell r="E323">
            <v>35000</v>
          </cell>
          <cell r="F323">
            <v>38530.25</v>
          </cell>
        </row>
        <row r="324">
          <cell r="C324" t="str">
            <v xml:space="preserve"> TEE 3/4 ALN</v>
          </cell>
          <cell r="D324" t="str">
            <v>und</v>
          </cell>
          <cell r="E324">
            <v>10500</v>
          </cell>
          <cell r="F324">
            <v>11559.074999999999</v>
          </cell>
        </row>
        <row r="325">
          <cell r="C325" t="str">
            <v xml:space="preserve"> VARILLA ROSCADA 3/8"</v>
          </cell>
          <cell r="D325" t="str">
            <v>und</v>
          </cell>
          <cell r="E325">
            <v>3500</v>
          </cell>
          <cell r="F325">
            <v>3853.0250000000001</v>
          </cell>
        </row>
        <row r="326">
          <cell r="C326" t="str">
            <v xml:space="preserve"> REMACHES 5 - 4 Caja x 500und</v>
          </cell>
          <cell r="D326" t="str">
            <v>und</v>
          </cell>
          <cell r="E326">
            <v>19200</v>
          </cell>
          <cell r="F326">
            <v>21136.594285714284</v>
          </cell>
        </row>
        <row r="327">
          <cell r="C327" t="str">
            <v xml:space="preserve"> LÁMINA DE VIDRIO CLARO 6mm 3,30 x 2,20</v>
          </cell>
          <cell r="D327" t="str">
            <v>und</v>
          </cell>
          <cell r="E327">
            <v>250000</v>
          </cell>
          <cell r="F327">
            <v>275216.07142857142</v>
          </cell>
        </row>
        <row r="328">
          <cell r="C328" t="str">
            <v xml:space="preserve"> PANEL PERFORADO ANTISOL EN ALUMINIO</v>
          </cell>
          <cell r="D328" t="str">
            <v xml:space="preserve"> m2</v>
          </cell>
          <cell r="E328">
            <v>270000</v>
          </cell>
          <cell r="F328">
            <v>297233.35714285716</v>
          </cell>
        </row>
        <row r="329">
          <cell r="C329" t="str">
            <v xml:space="preserve"> MONTANTE</v>
          </cell>
          <cell r="D329" t="str">
            <v>und</v>
          </cell>
          <cell r="E329">
            <v>43200</v>
          </cell>
          <cell r="F329">
            <v>47557.337142857141</v>
          </cell>
        </row>
        <row r="330">
          <cell r="C330" t="str">
            <v xml:space="preserve"> CHAPA DE SEGURIDAD</v>
          </cell>
          <cell r="D330" t="str">
            <v>und</v>
          </cell>
          <cell r="E330">
            <v>335000</v>
          </cell>
          <cell r="F330">
            <v>368789.53571428568</v>
          </cell>
        </row>
        <row r="331">
          <cell r="C331" t="str">
            <v xml:space="preserve"> BISAGRA TIPO PIVOTE</v>
          </cell>
          <cell r="D331" t="str">
            <v>und</v>
          </cell>
          <cell r="E331">
            <v>12605.67</v>
          </cell>
          <cell r="F331">
            <v>13877.1319005</v>
          </cell>
        </row>
        <row r="332">
          <cell r="C332" t="str">
            <v xml:space="preserve"> BISAGRA HIDRÁULICA TIPO SPEEDY</v>
          </cell>
          <cell r="D332" t="str">
            <v>und</v>
          </cell>
          <cell r="E332">
            <v>364000</v>
          </cell>
          <cell r="F332">
            <v>400714.6</v>
          </cell>
        </row>
        <row r="333">
          <cell r="C333" t="str">
            <v xml:space="preserve"> MANIJA DOBLE TIPO ROMA</v>
          </cell>
          <cell r="D333" t="str">
            <v>und</v>
          </cell>
          <cell r="E333">
            <v>78000</v>
          </cell>
          <cell r="F333">
            <v>85867.414285714287</v>
          </cell>
        </row>
        <row r="334">
          <cell r="C334" t="str">
            <v>DIVISIONES EN ACERO INIXIDABLE PARA BAÑO ENTAMBORADAS</v>
          </cell>
          <cell r="D334" t="str">
            <v>m2</v>
          </cell>
          <cell r="E334">
            <v>1250000</v>
          </cell>
          <cell r="F334">
            <v>1376080.357142857</v>
          </cell>
        </row>
        <row r="335">
          <cell r="C335" t="str">
            <v>VENTANA ALUMINIO TUBO ET-101 NEGRO</v>
          </cell>
          <cell r="D335" t="str">
            <v>m2</v>
          </cell>
          <cell r="E335">
            <v>200000</v>
          </cell>
          <cell r="F335">
            <v>220172.85714285713</v>
          </cell>
        </row>
        <row r="336">
          <cell r="C336" t="str">
            <v>VIDRIO LAMINADO 4+4</v>
          </cell>
          <cell r="D336" t="str">
            <v>m2</v>
          </cell>
          <cell r="E336">
            <v>95000</v>
          </cell>
          <cell r="F336">
            <v>104582.10714285714</v>
          </cell>
        </row>
        <row r="337">
          <cell r="C337" t="str">
            <v xml:space="preserve"> SILICONA TIPO ADHESIVO Y SELLADOR ELÁSTICO</v>
          </cell>
          <cell r="D337" t="str">
            <v>und</v>
          </cell>
          <cell r="E337">
            <v>26900</v>
          </cell>
          <cell r="F337">
            <v>29613.249285714286</v>
          </cell>
        </row>
        <row r="338">
          <cell r="C338" t="str">
            <v>VIDRIO LAMINADO 3+3</v>
          </cell>
          <cell r="D338" t="str">
            <v>m2</v>
          </cell>
          <cell r="E338">
            <v>65000</v>
          </cell>
          <cell r="F338">
            <v>71556.178571428565</v>
          </cell>
        </row>
        <row r="340">
          <cell r="C340" t="str">
            <v xml:space="preserve"> ELÉCTRICOS</v>
          </cell>
        </row>
        <row r="341">
          <cell r="C341" t="str">
            <v>TOTALIZADORES, ALAMBRES Y CABLES</v>
          </cell>
        </row>
        <row r="342">
          <cell r="C342" t="str">
            <v>CABLE #6 AWG DE COBRE THHW</v>
          </cell>
          <cell r="D342" t="str">
            <v>ml</v>
          </cell>
          <cell r="E342">
            <v>5500</v>
          </cell>
          <cell r="F342">
            <v>6054.7535714285714</v>
          </cell>
        </row>
        <row r="343">
          <cell r="C343" t="str">
            <v>ALAMBRE #8 AWG DE COBRE THHW</v>
          </cell>
          <cell r="D343" t="str">
            <v>ml</v>
          </cell>
          <cell r="E343">
            <v>2960</v>
          </cell>
          <cell r="F343">
            <v>3258.5582857142854</v>
          </cell>
        </row>
        <row r="344">
          <cell r="C344" t="str">
            <v>ALAMBRE #10 AWG DE COBRE THHW</v>
          </cell>
          <cell r="D344" t="str">
            <v>ml</v>
          </cell>
          <cell r="E344">
            <v>1855</v>
          </cell>
          <cell r="F344">
            <v>2042.1032499999999</v>
          </cell>
        </row>
        <row r="345">
          <cell r="C345" t="str">
            <v>ALAMBRE #12 AWG DE COBRE THHW</v>
          </cell>
          <cell r="D345" t="str">
            <v>ml</v>
          </cell>
          <cell r="E345">
            <v>1230</v>
          </cell>
          <cell r="F345">
            <v>1354.0630714285714</v>
          </cell>
        </row>
        <row r="346">
          <cell r="C346" t="str">
            <v>VARILLA DE COBRE SOLIDO 5/8" x 2.4M</v>
          </cell>
          <cell r="D346" t="str">
            <v>und</v>
          </cell>
          <cell r="E346">
            <v>135000</v>
          </cell>
          <cell r="F346">
            <v>148616.67857142858</v>
          </cell>
        </row>
        <row r="347">
          <cell r="C347" t="str">
            <v>CABLE COBRE DESNUDO #2/0, PERÍMETRO; INTERCONEXIÓN EN ANILLO DE BAJANTES DE LA ESTRUCTURA Y ESTE SISTEMA A SU VEZ A LA MALLA GENERAL DE PUESTA A TIERRA</v>
          </cell>
          <cell r="D347" t="str">
            <v>ml</v>
          </cell>
          <cell r="E347">
            <v>22300</v>
          </cell>
          <cell r="F347">
            <v>24549.27357142857</v>
          </cell>
        </row>
        <row r="348">
          <cell r="C348" t="str">
            <v>TRATAMIENTO QUÍMICO PARA MEJORAR LA IMPEDANCIA DE PUESTA A TIERRA CON SUELO ARTIFICIAL RO&lt;0.25 OHM-M</v>
          </cell>
          <cell r="D348" t="str">
            <v>kg</v>
          </cell>
          <cell r="E348">
            <v>4600</v>
          </cell>
          <cell r="F348">
            <v>5063.9757142857143</v>
          </cell>
        </row>
        <row r="349">
          <cell r="C349" t="str">
            <v>SOLDADURA EXOTÉRMICA TIPO CADWELD 115GR</v>
          </cell>
          <cell r="D349" t="str">
            <v>und</v>
          </cell>
          <cell r="E349">
            <v>9500</v>
          </cell>
          <cell r="F349">
            <v>10458.210714285713</v>
          </cell>
        </row>
        <row r="350">
          <cell r="C350" t="str">
            <v>CAJA DE INSPECCIÓN DE PUESTA A TIERRA</v>
          </cell>
          <cell r="D350" t="str">
            <v>und</v>
          </cell>
          <cell r="E350">
            <v>82000</v>
          </cell>
          <cell r="F350">
            <v>90270.871428571423</v>
          </cell>
        </row>
        <row r="351">
          <cell r="C351" t="str">
            <v>PUNTA FRANKLIN EN PERÍMETRO DE CUBIERTA H=1.2M DIÁMETRO 5/8" Y ACCESORIOS FIJACIÓN</v>
          </cell>
          <cell r="D351" t="str">
            <v>und</v>
          </cell>
          <cell r="E351">
            <v>120000</v>
          </cell>
          <cell r="F351">
            <v>132103.71428571429</v>
          </cell>
        </row>
        <row r="352">
          <cell r="C352" t="str">
            <v>MARQUILLA PLÁSTICA DE IDENTIFICACIÓN</v>
          </cell>
          <cell r="D352" t="str">
            <v>und</v>
          </cell>
          <cell r="E352">
            <v>750</v>
          </cell>
          <cell r="F352">
            <v>825.64821428571429</v>
          </cell>
        </row>
        <row r="353">
          <cell r="C353" t="str">
            <v>CABLE #1/0 AWG DE COBRE PARA PERÍMETRO DE CUBIERTA, PUENTE EQUIPOTENCIAL Y BAJANTES DE TUBERÍA</v>
          </cell>
          <cell r="D353" t="str">
            <v>ml</v>
          </cell>
          <cell r="E353">
            <v>18200</v>
          </cell>
          <cell r="F353">
            <v>20035.73</v>
          </cell>
        </row>
        <row r="354">
          <cell r="C354" t="str">
            <v>SUJETADOR PARA CABLE</v>
          </cell>
          <cell r="D354" t="str">
            <v>und</v>
          </cell>
          <cell r="E354">
            <v>4500</v>
          </cell>
          <cell r="F354">
            <v>4953.8892857142855</v>
          </cell>
        </row>
        <row r="355">
          <cell r="C355" t="str">
            <v>CONECTORES BIMETÁLICOS</v>
          </cell>
          <cell r="D355" t="str">
            <v>und</v>
          </cell>
          <cell r="E355">
            <v>4500</v>
          </cell>
          <cell r="F355">
            <v>4953.8892857142855</v>
          </cell>
        </row>
        <row r="356">
          <cell r="C356" t="str">
            <v>SOLDADURA O CONECTORES CERTIFICADOS PARA UNIR ACERO ESTRUCTURAL A CONDUCTOR DE PARARRAYOS</v>
          </cell>
          <cell r="D356" t="str">
            <v>und</v>
          </cell>
          <cell r="E356">
            <v>32500</v>
          </cell>
          <cell r="F356">
            <v>35778.089285714283</v>
          </cell>
        </row>
        <row r="357">
          <cell r="C357" t="str">
            <v>CABLE #2 AWG DE COBRE THHW</v>
          </cell>
          <cell r="D357" t="str">
            <v>ml</v>
          </cell>
          <cell r="E357">
            <v>11600</v>
          </cell>
          <cell r="F357">
            <v>12770.025714285714</v>
          </cell>
        </row>
        <row r="358">
          <cell r="C358" t="str">
            <v>CABLE #3 AWG DE COBRE THHW</v>
          </cell>
          <cell r="D358" t="str">
            <v>ml</v>
          </cell>
          <cell r="E358">
            <v>8900</v>
          </cell>
          <cell r="F358">
            <v>9797.6921428571422</v>
          </cell>
        </row>
        <row r="359">
          <cell r="C359" t="str">
            <v>CABLE #4 AWG DE COBRE THHW</v>
          </cell>
          <cell r="D359" t="str">
            <v>ml</v>
          </cell>
          <cell r="E359">
            <v>7400</v>
          </cell>
          <cell r="F359">
            <v>8146.3957142857143</v>
          </cell>
        </row>
        <row r="360">
          <cell r="C360" t="str">
            <v>CABLE #1/0 AWG DE COBRE THHW</v>
          </cell>
          <cell r="D360" t="str">
            <v>ml</v>
          </cell>
          <cell r="E360">
            <v>17800</v>
          </cell>
          <cell r="F360">
            <v>19595.384285714284</v>
          </cell>
        </row>
        <row r="361">
          <cell r="C361" t="str">
            <v>CABLE #4/0 AWG DE COBRE THHW</v>
          </cell>
          <cell r="D361" t="str">
            <v>ml</v>
          </cell>
          <cell r="E361">
            <v>33500</v>
          </cell>
          <cell r="F361">
            <v>36878.953571428574</v>
          </cell>
        </row>
        <row r="362">
          <cell r="C362" t="str">
            <v xml:space="preserve">SUMINISTRO DE TOTALIZADOR TRIFÁSICO  REGULADO DE 560 – 800 A </v>
          </cell>
          <cell r="D362" t="str">
            <v>und</v>
          </cell>
          <cell r="E362">
            <v>2598300</v>
          </cell>
          <cell r="F362">
            <v>2860375.6735714283</v>
          </cell>
        </row>
        <row r="363">
          <cell r="C363" t="str">
            <v>TERMINALES DE COBRE PARA PONCHAR</v>
          </cell>
          <cell r="D363" t="str">
            <v>und</v>
          </cell>
          <cell r="E363">
            <v>35000</v>
          </cell>
          <cell r="F363">
            <v>38530.25</v>
          </cell>
        </row>
        <row r="364">
          <cell r="C364" t="str">
            <v>MARQUILLA ACRÍLICA DE IDENTIFICACIÓN</v>
          </cell>
          <cell r="D364" t="str">
            <v>und</v>
          </cell>
          <cell r="E364">
            <v>12000</v>
          </cell>
          <cell r="F364">
            <v>13210.371428571429</v>
          </cell>
        </row>
        <row r="365">
          <cell r="C365" t="str">
            <v>SEÑALIZACIÓN RETIE</v>
          </cell>
          <cell r="D365" t="str">
            <v>und</v>
          </cell>
          <cell r="E365">
            <v>12600</v>
          </cell>
          <cell r="F365">
            <v>13870.89</v>
          </cell>
        </row>
        <row r="366">
          <cell r="C366" t="str">
            <v>IDENTIFICACIÓN CIRCUITOS</v>
          </cell>
          <cell r="D366" t="str">
            <v>und</v>
          </cell>
          <cell r="E366">
            <v>12600</v>
          </cell>
          <cell r="F366">
            <v>13870.89</v>
          </cell>
        </row>
        <row r="367">
          <cell r="C367" t="str">
            <v>ELEMENTOS DE FIJACIÓN</v>
          </cell>
          <cell r="D367" t="str">
            <v>und</v>
          </cell>
          <cell r="E367">
            <v>12600</v>
          </cell>
          <cell r="F367">
            <v>13870.89</v>
          </cell>
        </row>
        <row r="368">
          <cell r="C368" t="str">
            <v xml:space="preserve">SUMINISTRO DE TOTALIZADOR TRIFÁSICO  150A </v>
          </cell>
          <cell r="D368" t="str">
            <v>und</v>
          </cell>
          <cell r="E368">
            <v>339000</v>
          </cell>
          <cell r="F368">
            <v>373192.99285714282</v>
          </cell>
        </row>
        <row r="369">
          <cell r="C369" t="str">
            <v xml:space="preserve">SUMINISTRO DE TOTALIZADOR TRIFÁSICO  120A </v>
          </cell>
          <cell r="D369" t="str">
            <v>und</v>
          </cell>
          <cell r="E369">
            <v>309000</v>
          </cell>
          <cell r="F369">
            <v>340167.0642857143</v>
          </cell>
        </row>
        <row r="370">
          <cell r="C370" t="str">
            <v xml:space="preserve">SUMINISTRO DE TOTALIZADOR TRIFÁSICO  100A </v>
          </cell>
          <cell r="D370" t="str">
            <v>und</v>
          </cell>
          <cell r="E370">
            <v>203000</v>
          </cell>
          <cell r="F370">
            <v>223475.44999999998</v>
          </cell>
        </row>
        <row r="371">
          <cell r="C371" t="str">
            <v xml:space="preserve">SUMINISTRO DE TOTALIZADOR TRIFÁSICO  60A </v>
          </cell>
          <cell r="D371" t="str">
            <v>und</v>
          </cell>
          <cell r="E371">
            <v>164000</v>
          </cell>
          <cell r="F371">
            <v>180541.74285714285</v>
          </cell>
        </row>
        <row r="372">
          <cell r="C372" t="str">
            <v xml:space="preserve">SUMINISTRO DE TOTALIZADOR TRIFÁSICO  50A </v>
          </cell>
          <cell r="D372" t="str">
            <v>und</v>
          </cell>
          <cell r="E372">
            <v>154000</v>
          </cell>
          <cell r="F372">
            <v>169533.1</v>
          </cell>
        </row>
        <row r="373">
          <cell r="C373" t="str">
            <v xml:space="preserve">SUMINISTRO DE TOTALIZADOR TRIFÁSICO  40A </v>
          </cell>
          <cell r="D373" t="str">
            <v>und</v>
          </cell>
          <cell r="E373">
            <v>139000</v>
          </cell>
          <cell r="F373">
            <v>153020.13571428572</v>
          </cell>
        </row>
        <row r="374">
          <cell r="C374" t="str">
            <v xml:space="preserve">SUMINISTRO DE TOTALIZADOR BIFASICO 20A </v>
          </cell>
          <cell r="D374" t="str">
            <v>und</v>
          </cell>
          <cell r="E374">
            <v>129000</v>
          </cell>
          <cell r="F374">
            <v>142011.49285714285</v>
          </cell>
        </row>
        <row r="375">
          <cell r="C375" t="str">
            <v xml:space="preserve">SUMINISTRO DE TOTALIZADOR BIFASICO 15A </v>
          </cell>
          <cell r="D375" t="str">
            <v>und</v>
          </cell>
          <cell r="E375">
            <v>114000</v>
          </cell>
          <cell r="F375">
            <v>125498.52857142857</v>
          </cell>
        </row>
        <row r="376">
          <cell r="C376" t="str">
            <v>PERFORACION EN DRY WALL</v>
          </cell>
          <cell r="D376" t="str">
            <v>und</v>
          </cell>
          <cell r="E376">
            <v>1000</v>
          </cell>
          <cell r="F376">
            <v>1100.8642857142856</v>
          </cell>
        </row>
        <row r="378">
          <cell r="C378" t="str">
            <v>TUBERÍA CONDUIT PVC Y ACCESORIOS</v>
          </cell>
        </row>
        <row r="379">
          <cell r="C379" t="str">
            <v>LIMPIADOR PVC 1/4</v>
          </cell>
          <cell r="D379" t="str">
            <v>und</v>
          </cell>
          <cell r="E379">
            <v>44048.12</v>
          </cell>
          <cell r="F379">
            <v>48491.002160857141</v>
          </cell>
        </row>
        <row r="380">
          <cell r="C380" t="str">
            <v>SOLDADURA PVC 1/4</v>
          </cell>
          <cell r="D380" t="str">
            <v>und</v>
          </cell>
          <cell r="E380">
            <v>91352.12</v>
          </cell>
          <cell r="F380">
            <v>100566.2863322857</v>
          </cell>
        </row>
        <row r="381">
          <cell r="C381" t="str">
            <v>TUBO PVC CONDUIT DE 1 1/2"</v>
          </cell>
          <cell r="D381" t="str">
            <v>ml</v>
          </cell>
          <cell r="E381">
            <v>3570</v>
          </cell>
          <cell r="F381">
            <v>3930.0855000000001</v>
          </cell>
        </row>
        <row r="382">
          <cell r="C382" t="str">
            <v>TUBO PVC CONDUIT DE 1/2"</v>
          </cell>
          <cell r="D382" t="str">
            <v>ml</v>
          </cell>
          <cell r="E382">
            <v>1783</v>
          </cell>
          <cell r="F382">
            <v>1962.8410214285714</v>
          </cell>
        </row>
        <row r="383">
          <cell r="C383" t="str">
            <v>ADAPTADOR TERMINAL PVC CONDUIT DE 1 1/2"</v>
          </cell>
          <cell r="D383" t="str">
            <v>und</v>
          </cell>
          <cell r="E383">
            <v>1700</v>
          </cell>
          <cell r="F383">
            <v>1871.4692857142857</v>
          </cell>
        </row>
        <row r="384">
          <cell r="C384" t="str">
            <v>ADAPTADOR TERMINAL PVC CONDUIT DE 1/2"</v>
          </cell>
          <cell r="D384" t="str">
            <v>und</v>
          </cell>
          <cell r="E384">
            <v>500</v>
          </cell>
          <cell r="F384">
            <v>550.43214285714282</v>
          </cell>
        </row>
        <row r="385">
          <cell r="C385" t="str">
            <v>CURVA PVC CONDUIT DE 1 1/2"</v>
          </cell>
          <cell r="D385" t="str">
            <v>und</v>
          </cell>
          <cell r="E385">
            <v>2000</v>
          </cell>
          <cell r="F385">
            <v>2201.7285714285713</v>
          </cell>
        </row>
        <row r="386">
          <cell r="C386" t="str">
            <v>CURVA PVC CONDUIT DE 1/2"</v>
          </cell>
          <cell r="D386" t="str">
            <v>und</v>
          </cell>
          <cell r="E386">
            <v>1300</v>
          </cell>
          <cell r="F386">
            <v>1431.1235714285713</v>
          </cell>
        </row>
        <row r="387">
          <cell r="C387" t="str">
            <v>CINTA AISLANTE 3/4" x 20M TESA</v>
          </cell>
          <cell r="D387" t="str">
            <v>und</v>
          </cell>
          <cell r="E387">
            <v>10900</v>
          </cell>
          <cell r="F387">
            <v>11999.420714285714</v>
          </cell>
        </row>
        <row r="388">
          <cell r="C388" t="str">
            <v>TUBO EMT CONDUIT DE 4"</v>
          </cell>
          <cell r="D388" t="str">
            <v>ml</v>
          </cell>
          <cell r="E388">
            <v>37000</v>
          </cell>
          <cell r="F388">
            <v>40731.978571428568</v>
          </cell>
        </row>
        <row r="389">
          <cell r="C389" t="str">
            <v>CAPACETE LISO EN ALUMINIO 4"</v>
          </cell>
          <cell r="D389" t="str">
            <v>und</v>
          </cell>
          <cell r="E389">
            <v>21000</v>
          </cell>
          <cell r="F389">
            <v>23118.149999999998</v>
          </cell>
        </row>
        <row r="390">
          <cell r="C390" t="str">
            <v>CURVA 90 EMT</v>
          </cell>
          <cell r="D390" t="str">
            <v>und</v>
          </cell>
          <cell r="E390">
            <v>62300</v>
          </cell>
          <cell r="F390">
            <v>68583.845000000001</v>
          </cell>
        </row>
        <row r="391">
          <cell r="C391" t="str">
            <v>TERMINAL CONECTOR EMT</v>
          </cell>
          <cell r="D391" t="str">
            <v>und</v>
          </cell>
          <cell r="E391">
            <v>15000</v>
          </cell>
          <cell r="F391">
            <v>16512.964285714286</v>
          </cell>
        </row>
        <row r="392">
          <cell r="C392" t="str">
            <v>TUBERIA DE 4' CORRUGADA PERFORADA</v>
          </cell>
          <cell r="D392" t="str">
            <v>ml</v>
          </cell>
          <cell r="E392">
            <v>15494</v>
          </cell>
          <cell r="F392">
            <v>17056.791242857144</v>
          </cell>
        </row>
        <row r="394">
          <cell r="C394" t="str">
            <v>TABLEROS Y CAJAS</v>
          </cell>
        </row>
        <row r="395">
          <cell r="C395" t="str">
            <v>CAJA PVC 4" x 2"</v>
          </cell>
          <cell r="D395" t="str">
            <v>und</v>
          </cell>
          <cell r="E395">
            <v>808</v>
          </cell>
          <cell r="F395">
            <v>889.4983428571428</v>
          </cell>
        </row>
        <row r="396">
          <cell r="C396" t="str">
            <v>CAJA PVC OCTOGONAL 4"</v>
          </cell>
          <cell r="D396" t="str">
            <v>und</v>
          </cell>
          <cell r="E396">
            <v>1300</v>
          </cell>
          <cell r="F396">
            <v>1431.1235714285713</v>
          </cell>
        </row>
        <row r="397">
          <cell r="C397" t="str">
            <v>TABLERO TRIFÁSICO DE 24 CIRCUITOS CON PUERTA Y CHAPA PLÁSTICA CON ESPACIO PARA TOTALIZADOR</v>
          </cell>
          <cell r="D397" t="str">
            <v>und</v>
          </cell>
          <cell r="E397">
            <v>680000</v>
          </cell>
          <cell r="F397">
            <v>748587.71428571432</v>
          </cell>
        </row>
        <row r="398">
          <cell r="C398" t="str">
            <v>CORTACIRCUITO TERMOMAGNÉTICO AUTOMÁTICO MONOPOLAR ENCHUFABLE 15A 10 KA 120/240 V</v>
          </cell>
          <cell r="D398" t="str">
            <v>und</v>
          </cell>
          <cell r="E398">
            <v>16000</v>
          </cell>
          <cell r="F398">
            <v>17613.82857142857</v>
          </cell>
        </row>
        <row r="399">
          <cell r="C399" t="str">
            <v>MARQUILLA ACRÍLICA DE IDENTIFICACIÓN DEL TABLERO</v>
          </cell>
          <cell r="D399" t="str">
            <v>und</v>
          </cell>
          <cell r="E399">
            <v>12000</v>
          </cell>
          <cell r="F399">
            <v>13210.371428571429</v>
          </cell>
        </row>
        <row r="400">
          <cell r="C400" t="str">
            <v>SEÑALIZACIÓN RETIE</v>
          </cell>
          <cell r="D400" t="str">
            <v>und</v>
          </cell>
          <cell r="E400">
            <v>75000</v>
          </cell>
          <cell r="F400">
            <v>82564.82142857142</v>
          </cell>
        </row>
        <row r="401">
          <cell r="C401" t="str">
            <v>IDENTIFICACIÓN DE CIRCUITOS</v>
          </cell>
          <cell r="D401" t="str">
            <v>und</v>
          </cell>
          <cell r="E401">
            <v>4000</v>
          </cell>
          <cell r="F401">
            <v>4403.4571428571426</v>
          </cell>
        </row>
        <row r="402">
          <cell r="C402" t="str">
            <v xml:space="preserve"> ELEMENTOS DE FIJACIÓN</v>
          </cell>
          <cell r="D402" t="str">
            <v>und</v>
          </cell>
          <cell r="E402">
            <v>800</v>
          </cell>
          <cell r="F402">
            <v>880.69142857142856</v>
          </cell>
        </row>
        <row r="403">
          <cell r="C403" t="str">
            <v>TERMINALES DE COBRE PARA PONCHAR</v>
          </cell>
          <cell r="D403" t="str">
            <v>und</v>
          </cell>
          <cell r="E403">
            <v>7500</v>
          </cell>
          <cell r="F403">
            <v>8256.4821428571431</v>
          </cell>
        </row>
        <row r="404">
          <cell r="C404" t="str">
            <v>TAPA PVC PARA CAJA 4" x 2"</v>
          </cell>
          <cell r="D404" t="str">
            <v>und</v>
          </cell>
          <cell r="E404">
            <v>1000</v>
          </cell>
          <cell r="F404">
            <v>1100.8642857142856</v>
          </cell>
        </row>
        <row r="405">
          <cell r="C405" t="str">
            <v>TAPA PVC PARA CAJA 4"</v>
          </cell>
          <cell r="D405" t="str">
            <v>und</v>
          </cell>
          <cell r="E405">
            <v>1605</v>
          </cell>
          <cell r="F405">
            <v>1766.8871785714286</v>
          </cell>
        </row>
        <row r="406">
          <cell r="C406" t="str">
            <v>TABLERO TRIFÁSICO DE 30 CIRCUITOS CON BARRAJE DE COBRE ELECTROLÍTICO DE 500A, PUERTA Y CHAPA PLÁSTICA</v>
          </cell>
          <cell r="D406" t="str">
            <v>und</v>
          </cell>
          <cell r="E406">
            <v>813000</v>
          </cell>
          <cell r="F406">
            <v>895002.66428571427</v>
          </cell>
        </row>
        <row r="407">
          <cell r="C407" t="str">
            <v>CORTACIRCUITO TERMOMAGNÉTICO AUTOMÁTICO TRIPOLAR ATORNILLABLE DE 30A 10 KA 120/240 V</v>
          </cell>
          <cell r="D407" t="str">
            <v>und</v>
          </cell>
          <cell r="E407">
            <v>132500</v>
          </cell>
          <cell r="F407">
            <v>145864.51785714284</v>
          </cell>
        </row>
        <row r="408">
          <cell r="C408" t="str">
            <v>CORTACIRCUITO TERMOMAGNÉTICO AUTOMÁTICO TRIPOLAR ATORNILLABLE DE 40A 10 KA 120/240 V</v>
          </cell>
          <cell r="D408" t="str">
            <v>und</v>
          </cell>
          <cell r="E408">
            <v>132500</v>
          </cell>
          <cell r="F408">
            <v>145864.51785714284</v>
          </cell>
        </row>
        <row r="409">
          <cell r="C409" t="str">
            <v>CORTACIRCUITO TERMOMAGNÉTICO AUTOMÁTICO TRIPOLAR ATORNILLABLE DE 50A 10 KA 120/240 V</v>
          </cell>
          <cell r="D409" t="str">
            <v>und</v>
          </cell>
          <cell r="E409">
            <v>132500</v>
          </cell>
          <cell r="F409">
            <v>145864.51785714284</v>
          </cell>
        </row>
        <row r="410">
          <cell r="C410" t="str">
            <v>CORTACIRCUITO TERMOMAGNÉTICO AUTOMÁTICO TRIPOLAR ATORNILLABLE DE 60A 10 KA 120/240 V</v>
          </cell>
          <cell r="D410" t="str">
            <v>und</v>
          </cell>
          <cell r="E410">
            <v>132500</v>
          </cell>
          <cell r="F410">
            <v>145864.51785714284</v>
          </cell>
        </row>
        <row r="411">
          <cell r="C411" t="str">
            <v>CORTACIRCUITO TERMOMAGNÉTICO AUTOMÁTICO TRIPOLAR ATORNILLABLE DE 80A 10 KA 120/240 V</v>
          </cell>
          <cell r="D411" t="str">
            <v>und</v>
          </cell>
          <cell r="E411">
            <v>182500</v>
          </cell>
          <cell r="F411">
            <v>200907.73214285713</v>
          </cell>
        </row>
        <row r="412">
          <cell r="C412" t="str">
            <v>CORTACIRCUITO TERMOMAGNÉTICO AUTOMÁTICO TRIPOLAR ATORNILLABLE DE 100A 10 KA 120/240 V</v>
          </cell>
          <cell r="D412" t="str">
            <v>und</v>
          </cell>
          <cell r="E412">
            <v>182500</v>
          </cell>
          <cell r="F412">
            <v>200907.73214285713</v>
          </cell>
        </row>
        <row r="413">
          <cell r="C413" t="str">
            <v>CORTACIRCUITO TERMOMAGNÉTICO AUTOMÁTICO TRIPOLAR ATORNILLABLE DE 200A 10 KA 120/240 V</v>
          </cell>
          <cell r="D413" t="str">
            <v>und</v>
          </cell>
          <cell r="E413">
            <v>182500</v>
          </cell>
          <cell r="F413">
            <v>200907.73214285713</v>
          </cell>
        </row>
        <row r="414">
          <cell r="C414" t="str">
            <v>TABLERO DE MEDIDA TRIFÁSICA DE DEMANDA MASIVA CON MEDIDA ACTIVA 0.5S Y REACTIVA 2.0S 3Tc: 20A 3Tp:13.200/220/127V Y BORNERA DE PRUEBA 12 PINES</v>
          </cell>
          <cell r="D414" t="str">
            <v>und</v>
          </cell>
          <cell r="E414">
            <v>1250000</v>
          </cell>
          <cell r="F414">
            <v>1376080.357142857</v>
          </cell>
        </row>
        <row r="415">
          <cell r="C415" t="str">
            <v>CAJA DE POLICARBONATO TRIFÁSICO Y VISOR EN POLICARBONATO</v>
          </cell>
          <cell r="D415" t="str">
            <v>und</v>
          </cell>
          <cell r="E415">
            <v>240000</v>
          </cell>
          <cell r="F415">
            <v>264207.42857142858</v>
          </cell>
        </row>
        <row r="416">
          <cell r="C416" t="str">
            <v>CELDA PARA GRUPO DE MEDIDA EN MEDIA TENSIÓN 2.00x0.80x0.40</v>
          </cell>
          <cell r="D416" t="str">
            <v>und</v>
          </cell>
          <cell r="E416">
            <v>2820500</v>
          </cell>
          <cell r="F416">
            <v>3104987.7178571429</v>
          </cell>
        </row>
        <row r="417">
          <cell r="C417" t="str">
            <v>SECCIONADOR TRIPOLAR DE OPERACIÓN 15KV SIN CARGA PARA INTEMPERIE. MANIOBRA MANUAL CON MECANISMO DESDE EL PISO.</v>
          </cell>
          <cell r="D417" t="str">
            <v>und</v>
          </cell>
          <cell r="E417">
            <v>14034539.999999998</v>
          </cell>
          <cell r="F417">
            <v>15450123.852428569</v>
          </cell>
        </row>
        <row r="418">
          <cell r="C418" t="str">
            <v>CELDA DE PROTECCIÓN TRANSFORMADOR: Celda de encerramiento para Transformador tipo seco de 150 Kva</v>
          </cell>
          <cell r="D418" t="str">
            <v>und</v>
          </cell>
          <cell r="E418">
            <v>16344109.739999998</v>
          </cell>
          <cell r="F418">
            <v>17992646.694560997</v>
          </cell>
        </row>
        <row r="419">
          <cell r="C419" t="str">
            <v>TRANSFORMADOR SECO, 150 KVA, V PRIMARIO 13,2 KV, VOLTAJE SECUNDARIO 208/120 V, TIPO CONEXIÓN dy 5 - Celda de seccionamiento trifásica media tensión (incluye 3 cortacircuitos 15 kV y 3 fusibles de 20 Amperios)</v>
          </cell>
          <cell r="D419" t="str">
            <v>und</v>
          </cell>
          <cell r="E419">
            <v>33803209.019999996</v>
          </cell>
          <cell r="F419">
            <v>37212745.552652992</v>
          </cell>
        </row>
        <row r="421">
          <cell r="C421" t="str">
            <v>ILUMINACIÓN</v>
          </cell>
        </row>
        <row r="422">
          <cell r="C422" t="str">
            <v>CONFORT LENS E03 610X600X82 SOBREPONER KIT LED 2-1R2FT 3180Lm 22W 50K/1DD 0-10V 50W 120-277V</v>
          </cell>
          <cell r="D422" t="str">
            <v>und</v>
          </cell>
          <cell r="E422">
            <v>245614.00000000003</v>
          </cell>
          <cell r="F422">
            <v>270387.68067142862</v>
          </cell>
        </row>
        <row r="423">
          <cell r="C423" t="str">
            <v>CILINDRO 210X215 SOBREPONER KIT LED 1-BALA 1850Lm 23W 50K/1DD 0-10V 23W 120-277V</v>
          </cell>
          <cell r="D423" t="str">
            <v>und</v>
          </cell>
          <cell r="E423">
            <v>216150.50000000003</v>
          </cell>
          <cell r="F423">
            <v>237952.36578928574</v>
          </cell>
        </row>
        <row r="424">
          <cell r="C424" t="str">
            <v>IT 100 AQ LENS E10 1260X120X82 SOBREPONER KIT LED 2-LPT8 2100Lm 18W 41K</v>
          </cell>
          <cell r="D424" t="str">
            <v>und</v>
          </cell>
          <cell r="E424">
            <v>114612</v>
          </cell>
          <cell r="F424">
            <v>126172.25751428571</v>
          </cell>
        </row>
        <row r="425">
          <cell r="C425" t="str">
            <v>LIVANA PLANE LENS L11 1220X105X110 SOBREPONER KIT LED 2-1R2FT 2200Lm 14W 41K/1DD 0-10V 50W 120-277V</v>
          </cell>
          <cell r="D425" t="str">
            <v>und</v>
          </cell>
          <cell r="E425">
            <v>218183.30000000002</v>
          </cell>
          <cell r="F425">
            <v>240190.20270928572</v>
          </cell>
        </row>
        <row r="426">
          <cell r="C426" t="str">
            <v>LIVANA PLANE LENS L11 1220X105X110 SOBREPONER KIT LED 2-1R2FT 3180Lm 22W 41K/1DD 0-10V 50W 120-277V</v>
          </cell>
          <cell r="D426" t="str">
            <v>und</v>
          </cell>
          <cell r="E426">
            <v>212572.2</v>
          </cell>
          <cell r="F426">
            <v>234013.14311571428</v>
          </cell>
        </row>
        <row r="427">
          <cell r="C427" t="str">
            <v>LIVANA PLANE LENS L11 2334X105X110 SOBREPONER KIT LED 4-1R2FT 2200Lm 14W 41K/1DD 0-10V 75W 120-277V</v>
          </cell>
          <cell r="D427" t="str">
            <v>und</v>
          </cell>
          <cell r="E427">
            <v>356696.4</v>
          </cell>
          <cell r="F427">
            <v>392674.32760285714</v>
          </cell>
        </row>
        <row r="428">
          <cell r="C428" t="str">
            <v>LUMINARIA TIPO WALLPACK XTOR 6BRL CROSSTOUR LED 5000K 58w</v>
          </cell>
          <cell r="D428" t="str">
            <v>und</v>
          </cell>
          <cell r="E428">
            <v>1021495.7000000001</v>
          </cell>
          <cell r="F428">
            <v>1124528.1341407143</v>
          </cell>
        </row>
        <row r="429">
          <cell r="C429" t="str">
            <v>CORAL LENS L11 600X120 SOBREPONER KIT LED 6-1R1FT 1100Lm 6.3W 41K/1DD 0-10V 75W 120-277V</v>
          </cell>
          <cell r="D429" t="str">
            <v>und</v>
          </cell>
          <cell r="E429">
            <v>517049</v>
          </cell>
          <cell r="F429">
            <v>569200.77806428564</v>
          </cell>
        </row>
        <row r="430">
          <cell r="C430" t="str">
            <v>TRIA LENS L06 1220X130X130 SOBREPONER LED KIT LED 2-1R2FT 2200Lm 14W 41K/1DD 0-10V 50W 120-277V</v>
          </cell>
          <cell r="D430" t="str">
            <v>und</v>
          </cell>
          <cell r="E430">
            <v>214695</v>
          </cell>
          <cell r="F430">
            <v>236350.05782142858</v>
          </cell>
        </row>
        <row r="431">
          <cell r="C431" t="str">
            <v>CORAL LENS L11 400X120 SOBREPONER KIT LED 4-1R1FT 1100Lm 6.3W 41K/1DD 0-10V 50W 120-277V</v>
          </cell>
          <cell r="D431" t="str">
            <v>und</v>
          </cell>
          <cell r="E431">
            <v>358882</v>
          </cell>
          <cell r="F431">
            <v>395080.37658571429</v>
          </cell>
        </row>
        <row r="432">
          <cell r="C432" t="str">
            <v>MANTA LENS E13 610X600X80 SOBREPONER KIT LED 2-1R2FT 3180Lm 22W 41K/1DD 0-10V 50W 120-277V</v>
          </cell>
          <cell r="D432" t="str">
            <v>und</v>
          </cell>
          <cell r="E432">
            <v>245614.00000000003</v>
          </cell>
          <cell r="F432">
            <v>270387.68067142862</v>
          </cell>
        </row>
        <row r="433">
          <cell r="C433" t="str">
            <v>APLIQUE SOBREPONER LED 6000K 120V 60HZ GRIS</v>
          </cell>
          <cell r="D433" t="str">
            <v>und</v>
          </cell>
          <cell r="E433">
            <v>66707.8</v>
          </cell>
          <cell r="F433">
            <v>73436.234598571435</v>
          </cell>
        </row>
        <row r="434">
          <cell r="C434" t="str">
            <v>CORAL LENS L11 900X150 SOBREPONER KIT LED 8-1R2FT 1700Lm 11.1W 41K/1DD 0-10V 100W 120-277V</v>
          </cell>
          <cell r="D434" t="str">
            <v>und</v>
          </cell>
          <cell r="E434">
            <v>570705.80000000005</v>
          </cell>
          <cell r="F434">
            <v>628269.63287000009</v>
          </cell>
        </row>
        <row r="435">
          <cell r="C435" t="str">
            <v>POSTE  CONCRETO DE 12M X 510KG</v>
          </cell>
          <cell r="D435" t="str">
            <v>und</v>
          </cell>
          <cell r="E435">
            <v>975560</v>
          </cell>
          <cell r="F435">
            <v>1073959.1625714286</v>
          </cell>
        </row>
        <row r="436">
          <cell r="C436" t="str">
            <v>APLIQUE EMERGENCIA ALENA 600L 90 E 185X50X108 SOBREPONER 2-BL 2W</v>
          </cell>
          <cell r="D436" t="str">
            <v>und</v>
          </cell>
          <cell r="E436">
            <v>66821.100000000006</v>
          </cell>
          <cell r="F436">
            <v>73560.962522142858</v>
          </cell>
        </row>
        <row r="437">
          <cell r="C437" t="str">
            <v>APLIQUE SALIDA DE EMERGENCIA 90E 90 E 300x185x45 SOBREPONER 2W</v>
          </cell>
          <cell r="D437" t="str">
            <v>und</v>
          </cell>
          <cell r="E437">
            <v>63438.600000000006</v>
          </cell>
          <cell r="F437">
            <v>69837.289075714289</v>
          </cell>
        </row>
        <row r="438">
          <cell r="C438" t="str">
            <v>BATERÍA DE EMERGENCIA ELD07 1DDE8.5W 120-277V120-277V</v>
          </cell>
          <cell r="D438" t="str">
            <v>und</v>
          </cell>
          <cell r="E438">
            <v>194600.40000000002</v>
          </cell>
          <cell r="F438">
            <v>214228.63034571431</v>
          </cell>
        </row>
        <row r="439">
          <cell r="C439" t="str">
            <v>SENSOR DE MOVIMIENTO INFRARROJO 360° SOBREPONER TECHO</v>
          </cell>
          <cell r="D439" t="str">
            <v>und</v>
          </cell>
          <cell r="E439">
            <v>27000</v>
          </cell>
          <cell r="F439">
            <v>29723.335714285713</v>
          </cell>
        </row>
        <row r="440">
          <cell r="C440" t="str">
            <v>INTERRUPTOR SENCILLO 10AX 250V</v>
          </cell>
          <cell r="D440" t="str">
            <v>und</v>
          </cell>
          <cell r="E440">
            <v>14877</v>
          </cell>
          <cell r="F440">
            <v>16377.557978571429</v>
          </cell>
        </row>
        <row r="441">
          <cell r="C441" t="str">
            <v>INTERRUPTOR DOBLE 10AX 250V</v>
          </cell>
          <cell r="D441" t="str">
            <v>und</v>
          </cell>
          <cell r="E441">
            <v>18447</v>
          </cell>
          <cell r="F441">
            <v>20307.643478571426</v>
          </cell>
        </row>
        <row r="442">
          <cell r="C442" t="str">
            <v xml:space="preserve">LAMPARA TIPO LED EXTERIORES CON FOTOCELDA </v>
          </cell>
          <cell r="D442" t="str">
            <v>und</v>
          </cell>
          <cell r="E442">
            <v>455000</v>
          </cell>
          <cell r="F442">
            <v>500893.25</v>
          </cell>
        </row>
        <row r="444">
          <cell r="C444" t="str">
            <v>TOMACORRIENTES</v>
          </cell>
        </row>
        <row r="445">
          <cell r="C445" t="str">
            <v>TOMACORRIENTE MONOFÁSICO DOBLE CON POLO A TIERRA (2P+T) 15A, 127V COLOR BLANCO</v>
          </cell>
          <cell r="D445" t="str">
            <v>und</v>
          </cell>
          <cell r="E445">
            <v>23500</v>
          </cell>
          <cell r="F445">
            <v>25870.310714285712</v>
          </cell>
        </row>
        <row r="446">
          <cell r="C446" t="str">
            <v>TOMACORRIENTE DOBLE 2P+T Y PROTECCIÓN DE FALLA A TIERRA GFCI 20A, 127V</v>
          </cell>
          <cell r="D446" t="str">
            <v>und</v>
          </cell>
          <cell r="E446">
            <v>85200</v>
          </cell>
          <cell r="F446">
            <v>93793.637142857144</v>
          </cell>
        </row>
        <row r="447">
          <cell r="C447" t="str">
            <v>TOMACORRIENTE MONOFÁSICO DOBLE CON POLO A TIERRA (2P+T) 15A, 127V COLOR NARANJA</v>
          </cell>
          <cell r="D447" t="str">
            <v>und</v>
          </cell>
          <cell r="E447">
            <v>22200</v>
          </cell>
          <cell r="F447">
            <v>24439.187142857143</v>
          </cell>
        </row>
        <row r="449">
          <cell r="C449" t="str">
            <v>BANDEJA PORTA CABLE</v>
          </cell>
        </row>
        <row r="450">
          <cell r="C450" t="str">
            <v>BANDEJA PORTACABLE 5.4 X40</v>
          </cell>
          <cell r="D450" t="str">
            <v>ml</v>
          </cell>
          <cell r="E450">
            <v>36500</v>
          </cell>
          <cell r="F450">
            <v>40181.546428571426</v>
          </cell>
        </row>
        <row r="451">
          <cell r="C451" t="str">
            <v>UNIÓN PARA BANDEJA</v>
          </cell>
          <cell r="D451" t="str">
            <v>und</v>
          </cell>
          <cell r="E451">
            <v>40000</v>
          </cell>
          <cell r="F451">
            <v>44034.571428571428</v>
          </cell>
        </row>
        <row r="452">
          <cell r="C452" t="str">
            <v>VARILLA ROSCADA 0,6 CM CON TUERCA</v>
          </cell>
          <cell r="D452" t="str">
            <v>und</v>
          </cell>
          <cell r="E452">
            <v>9095</v>
          </cell>
          <cell r="F452">
            <v>10012.360678571429</v>
          </cell>
        </row>
        <row r="453">
          <cell r="C453" t="str">
            <v>GRAPA SUSPENSIÓN</v>
          </cell>
          <cell r="D453" t="str">
            <v>und</v>
          </cell>
          <cell r="E453">
            <v>695.5</v>
          </cell>
          <cell r="F453">
            <v>765.65111071428566</v>
          </cell>
        </row>
        <row r="454">
          <cell r="C454" t="str">
            <v>SOPORTE CABLE TIERRA</v>
          </cell>
          <cell r="D454" t="str">
            <v>und</v>
          </cell>
          <cell r="E454">
            <v>12840</v>
          </cell>
          <cell r="F454">
            <v>14135.097428571429</v>
          </cell>
        </row>
        <row r="455">
          <cell r="C455" t="str">
            <v>ALAMBRE #8 AWG DE COBRE THHW DESNUDO</v>
          </cell>
          <cell r="D455" t="str">
            <v>ml</v>
          </cell>
          <cell r="E455">
            <v>4975.5</v>
          </cell>
          <cell r="F455">
            <v>5477.3502535714288</v>
          </cell>
        </row>
        <row r="456">
          <cell r="C456" t="str">
            <v>PERFIL DE SUSPENSIÓN</v>
          </cell>
          <cell r="D456" t="str">
            <v>und</v>
          </cell>
          <cell r="E456">
            <v>30000</v>
          </cell>
          <cell r="F456">
            <v>33025.928571428572</v>
          </cell>
        </row>
        <row r="458">
          <cell r="C458" t="str">
            <v>RED DE MEDIA TENSIÓN</v>
          </cell>
        </row>
        <row r="459">
          <cell r="C459" t="str">
            <v>AISLADOR DE SUSPENSION POLIMERICO PARA 15KV</v>
          </cell>
          <cell r="D459" t="str">
            <v>und</v>
          </cell>
          <cell r="E459">
            <v>48999.519999999997</v>
          </cell>
          <cell r="F459">
            <v>53941.821585142854</v>
          </cell>
        </row>
        <row r="460">
          <cell r="C460" t="str">
            <v>ARANDELA  REDONDA PLANA  DE 1/2"</v>
          </cell>
          <cell r="D460" t="str">
            <v>und</v>
          </cell>
          <cell r="E460">
            <v>370.44</v>
          </cell>
          <cell r="F460">
            <v>407.80416600000001</v>
          </cell>
        </row>
        <row r="461">
          <cell r="C461" t="str">
            <v>ARANDELA  REDONDA PLANA DE 5/8"</v>
          </cell>
          <cell r="D461" t="str">
            <v>und</v>
          </cell>
          <cell r="E461">
            <v>418.32</v>
          </cell>
          <cell r="F461">
            <v>460.51354799999996</v>
          </cell>
        </row>
        <row r="462">
          <cell r="C462" t="str">
            <v>ARANDELA DE PRESION DE 1/2"</v>
          </cell>
          <cell r="D462" t="str">
            <v>und</v>
          </cell>
          <cell r="E462">
            <v>333.9</v>
          </cell>
          <cell r="F462">
            <v>367.57858499999998</v>
          </cell>
        </row>
        <row r="463">
          <cell r="C463" t="str">
            <v>ARANDELA DE PRESION DE 5/8"</v>
          </cell>
          <cell r="D463" t="str">
            <v>und</v>
          </cell>
          <cell r="E463">
            <v>316.26</v>
          </cell>
          <cell r="F463">
            <v>348.15933899999999</v>
          </cell>
        </row>
        <row r="464">
          <cell r="C464" t="str">
            <v>COLLARIN DE 160 mm (6"-7") 2 SALIDAS</v>
          </cell>
          <cell r="D464" t="str">
            <v>und</v>
          </cell>
          <cell r="E464">
            <v>22988.7</v>
          </cell>
          <cell r="F464">
            <v>25307.438805000002</v>
          </cell>
        </row>
        <row r="465">
          <cell r="C465" t="str">
            <v>CONECTOR AMPAC TIPO CUÑA MT</v>
          </cell>
          <cell r="D465" t="str">
            <v>und</v>
          </cell>
          <cell r="E465">
            <v>24658.2</v>
          </cell>
          <cell r="F465">
            <v>27145.331729999998</v>
          </cell>
        </row>
        <row r="466">
          <cell r="C466" t="str">
            <v>CRUCETA DE 2 1/2" X 3/16" X 2 m RETENCION GALVANIZADA EN CALIENTE</v>
          </cell>
          <cell r="D466" t="str">
            <v>und</v>
          </cell>
          <cell r="E466">
            <v>91706.58</v>
          </cell>
          <cell r="F466">
            <v>100956.498687</v>
          </cell>
        </row>
        <row r="467">
          <cell r="C467" t="str">
            <v>DIAG. RECTA DE 1 1/2 X 3/16 X  1.10 MTS C/METÁLICA ANGULAR O CRUCERO (L=1,16)</v>
          </cell>
          <cell r="D467" t="str">
            <v>und</v>
          </cell>
          <cell r="E467">
            <v>32765.040000000001</v>
          </cell>
          <cell r="F467">
            <v>36069.862355999998</v>
          </cell>
        </row>
        <row r="468">
          <cell r="C468" t="str">
            <v>ESPARRAGO 5/8" X 10"</v>
          </cell>
          <cell r="D468" t="str">
            <v>und</v>
          </cell>
          <cell r="E468">
            <v>6201.72</v>
          </cell>
          <cell r="F468">
            <v>6827.252058</v>
          </cell>
        </row>
        <row r="469">
          <cell r="C469" t="str">
            <v>GRAPA RET. T/PISTOLA DE 6-4/0 DE 3 UES EN ALUMINIO REF. 703 3750 kgf</v>
          </cell>
          <cell r="D469" t="str">
            <v>und</v>
          </cell>
          <cell r="E469">
            <v>52763.76</v>
          </cell>
          <cell r="F469">
            <v>58085.738964000004</v>
          </cell>
        </row>
        <row r="470">
          <cell r="C470" t="str">
            <v>PERNO DE MAQUINA DE 1/2 X 1 1/2</v>
          </cell>
          <cell r="D470" t="str">
            <v>und</v>
          </cell>
          <cell r="E470">
            <v>1364.58</v>
          </cell>
          <cell r="F470">
            <v>1502.2173869999999</v>
          </cell>
        </row>
        <row r="471">
          <cell r="C471" t="str">
            <v>TUERCA DE OJO ALARGADA DE 5/8</v>
          </cell>
          <cell r="D471" t="str">
            <v>und</v>
          </cell>
          <cell r="E471">
            <v>10735.2</v>
          </cell>
          <cell r="F471">
            <v>11817.99828</v>
          </cell>
        </row>
        <row r="472">
          <cell r="C472" t="str">
            <v>CORTACIRCUITO MONOPOLAR DE 100A Y 15KV</v>
          </cell>
          <cell r="D472" t="str">
            <v>und</v>
          </cell>
          <cell r="E472">
            <v>188181</v>
          </cell>
          <cell r="F472">
            <v>207161.74215000001</v>
          </cell>
        </row>
        <row r="473">
          <cell r="C473" t="str">
            <v>JUEGO DE PREMOLDEADOS MEDIA TENSIÓN EXTERIOR</v>
          </cell>
          <cell r="D473" t="str">
            <v>und</v>
          </cell>
          <cell r="E473">
            <v>410000</v>
          </cell>
          <cell r="F473">
            <v>451354.35714285716</v>
          </cell>
        </row>
        <row r="474">
          <cell r="C474" t="str">
            <v xml:space="preserve">PARARRAYOS TIPO DISTRIBUCIÓN </v>
          </cell>
          <cell r="D474" t="str">
            <v>und</v>
          </cell>
          <cell r="E474">
            <v>136571</v>
          </cell>
          <cell r="F474">
            <v>150346.13636428572</v>
          </cell>
        </row>
        <row r="475">
          <cell r="C475" t="str">
            <v xml:space="preserve">CABLE ACSR N° 1/0 </v>
          </cell>
          <cell r="D475" t="str">
            <v>m</v>
          </cell>
          <cell r="E475">
            <v>2760</v>
          </cell>
          <cell r="F475">
            <v>3038.3854285714283</v>
          </cell>
        </row>
        <row r="476">
          <cell r="C476" t="str">
            <v>CABLE XLPE N° 1/0</v>
          </cell>
          <cell r="D476" t="str">
            <v>m</v>
          </cell>
          <cell r="E476">
            <v>19735</v>
          </cell>
          <cell r="F476">
            <v>21725.556678571429</v>
          </cell>
        </row>
        <row r="477">
          <cell r="C477" t="str">
            <v>VIGUETA DE CONCRETO (34500V)</v>
          </cell>
          <cell r="D477" t="str">
            <v>und</v>
          </cell>
          <cell r="E477">
            <v>11340</v>
          </cell>
          <cell r="F477">
            <v>12483.800999999999</v>
          </cell>
        </row>
        <row r="478">
          <cell r="C478" t="str">
            <v>ARANDELA CUADRADA 4¨X3/8¨-  34500V</v>
          </cell>
          <cell r="D478" t="str">
            <v>und</v>
          </cell>
          <cell r="E478">
            <v>6410</v>
          </cell>
          <cell r="F478">
            <v>7056.5400714285715</v>
          </cell>
        </row>
        <row r="479">
          <cell r="C479" t="str">
            <v>GUARDACABO 3/4¨</v>
          </cell>
          <cell r="D479" t="str">
            <v>und</v>
          </cell>
          <cell r="E479">
            <v>3520</v>
          </cell>
          <cell r="F479">
            <v>3875.0422857142858</v>
          </cell>
        </row>
        <row r="480">
          <cell r="C480" t="str">
            <v>VARILLA DE ANCLAJE 3/4¨ X 2.4M - 34500V</v>
          </cell>
          <cell r="D480" t="str">
            <v>und</v>
          </cell>
          <cell r="E480">
            <v>31500</v>
          </cell>
          <cell r="F480">
            <v>34677.224999999999</v>
          </cell>
        </row>
        <row r="481">
          <cell r="C481" t="str">
            <v>CABLE DE ACERO EXTRARESISTENTE PARA RETENIDA 1/2¨</v>
          </cell>
          <cell r="D481" t="str">
            <v>m</v>
          </cell>
          <cell r="E481">
            <v>7048</v>
          </cell>
          <cell r="F481">
            <v>7758.8914857142854</v>
          </cell>
        </row>
        <row r="482">
          <cell r="C482" t="str">
            <v>AISLADOR TENSOR DE 5 1/2 ANSI 54-3</v>
          </cell>
          <cell r="D482" t="str">
            <v>und</v>
          </cell>
          <cell r="E482">
            <v>10395</v>
          </cell>
          <cell r="F482">
            <v>11443.48425</v>
          </cell>
        </row>
        <row r="483">
          <cell r="C483" t="str">
            <v>GRAPA PRENSORA DE 1-1/2 X 3/8 X 6 3 PERNOS</v>
          </cell>
          <cell r="D483" t="str">
            <v>und</v>
          </cell>
          <cell r="E483">
            <v>10702</v>
          </cell>
          <cell r="F483">
            <v>11781.449585714285</v>
          </cell>
        </row>
        <row r="484">
          <cell r="C484" t="str">
            <v>ALAMBRE GALVANIZADO #12</v>
          </cell>
          <cell r="D484" t="str">
            <v>kg</v>
          </cell>
          <cell r="E484">
            <v>6300</v>
          </cell>
          <cell r="F484">
            <v>6935.4449999999997</v>
          </cell>
        </row>
        <row r="485">
          <cell r="C485" t="str">
            <v>LADRILLO CUADRILONGO COMUN</v>
          </cell>
          <cell r="D485" t="str">
            <v>und</v>
          </cell>
          <cell r="E485">
            <v>400</v>
          </cell>
          <cell r="F485">
            <v>440.34571428571428</v>
          </cell>
        </row>
        <row r="486">
          <cell r="C486" t="str">
            <v>SOLADO EN CONCRETO SIMPLE DE 2500 PSI</v>
          </cell>
          <cell r="D486" t="str">
            <v>m3</v>
          </cell>
          <cell r="E486">
            <v>299800</v>
          </cell>
          <cell r="F486">
            <v>330039.11285714287</v>
          </cell>
        </row>
        <row r="487">
          <cell r="C487" t="str">
            <v>TAPA EN CONCRETO SIMPLE DE 3000PSI</v>
          </cell>
          <cell r="D487" t="str">
            <v>m3</v>
          </cell>
          <cell r="E487">
            <v>344200</v>
          </cell>
          <cell r="F487">
            <v>378917.48714285716</v>
          </cell>
        </row>
        <row r="488">
          <cell r="C488" t="str">
            <v>ACERO DE REFUERZO TAPA</v>
          </cell>
          <cell r="D488" t="str">
            <v>kg</v>
          </cell>
          <cell r="E488">
            <v>3780</v>
          </cell>
          <cell r="F488">
            <v>4161.2669999999998</v>
          </cell>
        </row>
        <row r="489">
          <cell r="C489" t="str">
            <v>MARCO EN ANGULO PARA TAPA</v>
          </cell>
          <cell r="D489" t="str">
            <v>und</v>
          </cell>
          <cell r="E489">
            <v>43873.2</v>
          </cell>
          <cell r="F489">
            <v>48298.438979999992</v>
          </cell>
        </row>
        <row r="490">
          <cell r="C490" t="str">
            <v>CINTA IDENTIFICACION DUCTERIA EXISTENTE ENTERRADA</v>
          </cell>
          <cell r="D490" t="str">
            <v>m</v>
          </cell>
          <cell r="E490">
            <v>2363</v>
          </cell>
          <cell r="F490">
            <v>2601.342307142857</v>
          </cell>
        </row>
        <row r="491">
          <cell r="C491" t="str">
            <v xml:space="preserve">DUCTO PVC 3" X 3 MTS TUBO TIPO TDP </v>
          </cell>
          <cell r="D491" t="str">
            <v>TUB</v>
          </cell>
          <cell r="E491">
            <v>9000</v>
          </cell>
          <cell r="F491">
            <v>9907.778571428571</v>
          </cell>
        </row>
        <row r="492">
          <cell r="C492" t="str">
            <v>SOLDADURA PARA PVC</v>
          </cell>
          <cell r="D492" t="str">
            <v>und</v>
          </cell>
          <cell r="E492">
            <v>72237</v>
          </cell>
          <cell r="F492">
            <v>79523.133407142857</v>
          </cell>
        </row>
        <row r="493">
          <cell r="C493" t="str">
            <v>CINTA DE ACERO INOXIDABLE 3/4"</v>
          </cell>
          <cell r="D493" t="str">
            <v xml:space="preserve"> ML</v>
          </cell>
          <cell r="E493">
            <v>5780</v>
          </cell>
          <cell r="F493">
            <v>6362.9955714285716</v>
          </cell>
        </row>
        <row r="494">
          <cell r="C494" t="str">
            <v>HEBILLAS PARA CINTA INOXIDABLE 3/4"</v>
          </cell>
          <cell r="D494" t="str">
            <v>und</v>
          </cell>
          <cell r="E494">
            <v>1134</v>
          </cell>
          <cell r="F494">
            <v>1248.3800999999999</v>
          </cell>
        </row>
        <row r="495">
          <cell r="C495" t="str">
            <v>CAPACETE GALVANIZADO 4"</v>
          </cell>
          <cell r="D495" t="str">
            <v>und</v>
          </cell>
          <cell r="E495">
            <v>94340</v>
          </cell>
          <cell r="F495">
            <v>103855.53671428571</v>
          </cell>
        </row>
        <row r="496">
          <cell r="C496" t="str">
            <v>CURVA CONDUIT PVC 4"</v>
          </cell>
          <cell r="D496" t="str">
            <v>und</v>
          </cell>
          <cell r="E496">
            <v>40790</v>
          </cell>
          <cell r="F496">
            <v>44904.254214285713</v>
          </cell>
        </row>
        <row r="497">
          <cell r="C497" t="str">
            <v>TUBO GALVANIZADO 4" X6M</v>
          </cell>
          <cell r="D497" t="str">
            <v>und</v>
          </cell>
          <cell r="E497">
            <v>355700</v>
          </cell>
          <cell r="F497">
            <v>391577.4264285714</v>
          </cell>
        </row>
        <row r="499">
          <cell r="C499" t="str">
            <v>SUBESTACIÓN ELECTRICA</v>
          </cell>
        </row>
        <row r="500">
          <cell r="C500" t="str">
            <v xml:space="preserve">CELDA PROTECCION TRANSFORMADOR </v>
          </cell>
          <cell r="D500" t="str">
            <v>UND</v>
          </cell>
          <cell r="E500">
            <v>17406200</v>
          </cell>
          <cell r="F500">
            <v>19161863.93</v>
          </cell>
        </row>
        <row r="501">
          <cell r="C501" t="str">
            <v>JUEGO DE PREMOLDEADOS MEDIA TENSIÓN INTERIOR</v>
          </cell>
          <cell r="D501" t="str">
            <v>UND</v>
          </cell>
          <cell r="E501">
            <v>460000</v>
          </cell>
          <cell r="F501">
            <v>506397.57142857142</v>
          </cell>
        </row>
        <row r="502">
          <cell r="C502" t="str">
            <v>ELEMENTOS DE FIJACIÓN PROF</v>
          </cell>
          <cell r="D502" t="str">
            <v>UND</v>
          </cell>
          <cell r="E502">
            <v>91000</v>
          </cell>
          <cell r="F502">
            <v>100178.65</v>
          </cell>
        </row>
        <row r="503">
          <cell r="C503" t="str">
            <v>TRANSFORMADOR SECO, 225 KVA, V PRIMARIO 13,2 KV, VOLTAJE SECUNDARIO 208/120 V, TIPO CONEXIÓN DY 5</v>
          </cell>
          <cell r="D503" t="str">
            <v>UND</v>
          </cell>
          <cell r="E503">
            <v>44889300</v>
          </cell>
          <cell r="F503">
            <v>49417027.180714287</v>
          </cell>
        </row>
        <row r="504">
          <cell r="C504" t="str">
            <v>CELDA DE TRANFORMADOR</v>
          </cell>
          <cell r="D504" t="str">
            <v>UND</v>
          </cell>
          <cell r="E504">
            <v>5077200</v>
          </cell>
          <cell r="F504">
            <v>5589308.151428571</v>
          </cell>
        </row>
        <row r="505">
          <cell r="C505" t="str">
            <v>TABLERO ELÉCTRICO 2,1X1,8X0,45 M</v>
          </cell>
          <cell r="D505" t="str">
            <v>UND</v>
          </cell>
          <cell r="E505">
            <v>5550000</v>
          </cell>
          <cell r="F505">
            <v>6109796.7857142854</v>
          </cell>
        </row>
        <row r="506">
          <cell r="C506" t="str">
            <v>BARRAJE 1200 A, 3 FASE, NEUTRO Y TIERRA</v>
          </cell>
          <cell r="D506" t="str">
            <v>UND</v>
          </cell>
          <cell r="E506">
            <v>2600000</v>
          </cell>
          <cell r="F506">
            <v>2862247.1428571427</v>
          </cell>
        </row>
        <row r="507">
          <cell r="C507" t="str">
            <v>MARQUILLA ACRÍLICA DE IDENTIFICACIÓN DEL TABLERO</v>
          </cell>
          <cell r="D507" t="str">
            <v>UND</v>
          </cell>
          <cell r="E507">
            <v>12000</v>
          </cell>
          <cell r="F507">
            <v>13210.371428571429</v>
          </cell>
        </row>
        <row r="508">
          <cell r="C508" t="str">
            <v xml:space="preserve"> SEÑALIZACIÓN RETIE</v>
          </cell>
          <cell r="D508" t="str">
            <v>UND</v>
          </cell>
          <cell r="E508">
            <v>91000</v>
          </cell>
          <cell r="F508">
            <v>100178.65</v>
          </cell>
        </row>
        <row r="509">
          <cell r="C509" t="str">
            <v xml:space="preserve">TRATAMIENTO QUIMICO 75KG PARA MEJORAR LA IMPEDANCIA DE PUESTA A TIERRA CON SUELO ARTIFICIAL RO&lt;0.25 OHM-M </v>
          </cell>
          <cell r="D509" t="str">
            <v>UND</v>
          </cell>
          <cell r="E509">
            <v>425000</v>
          </cell>
          <cell r="F509">
            <v>467867.32142857142</v>
          </cell>
        </row>
        <row r="510">
          <cell r="C510" t="str">
            <v>EXCAVACIÓN DE POZO H=2.4M DIAM =0.30M</v>
          </cell>
          <cell r="D510" t="str">
            <v>UND</v>
          </cell>
          <cell r="E510">
            <v>19500</v>
          </cell>
          <cell r="F510">
            <v>21466.853571428572</v>
          </cell>
        </row>
        <row r="511">
          <cell r="C511" t="str">
            <v>VARILLA DE COBRE H=2.44M DIAM=5/8"</v>
          </cell>
          <cell r="D511" t="str">
            <v>UND</v>
          </cell>
          <cell r="E511">
            <v>156000</v>
          </cell>
          <cell r="F511">
            <v>171734.82857142857</v>
          </cell>
        </row>
        <row r="512">
          <cell r="C512" t="str">
            <v>SOLDADURA EXOTERMICA TIPO CADWELD 115 GR</v>
          </cell>
          <cell r="D512" t="str">
            <v>UND</v>
          </cell>
          <cell r="E512">
            <v>10400</v>
          </cell>
          <cell r="F512">
            <v>11448.98857142857</v>
          </cell>
        </row>
        <row r="513">
          <cell r="C513" t="str">
            <v>CABLE COBRE DESNUDO 2/0, PERIMETRO; INTERCONEXION EN ANILLO DE BAJANTES Y ESTE SISTEMA A SU VEZ A LA MALLA GENERAL DE PUESTA A TIERRA</v>
          </cell>
          <cell r="D513" t="str">
            <v>ML</v>
          </cell>
          <cell r="E513">
            <v>25350</v>
          </cell>
          <cell r="F513">
            <v>27906.909642857143</v>
          </cell>
        </row>
        <row r="514">
          <cell r="C514" t="str">
            <v>CAJAS DE INSPECCIÓN DE PUESTA A TIERRA</v>
          </cell>
          <cell r="D514" t="str">
            <v>UND</v>
          </cell>
          <cell r="E514">
            <v>104000</v>
          </cell>
          <cell r="F514">
            <v>114489.88571428572</v>
          </cell>
        </row>
        <row r="515">
          <cell r="C515" t="str">
            <v>PLANTA DE EMERGENCIA DE 150 KVA - INCLUYE GABINETE Y TODOS LOS ELEMENTOS DE PROTECCIÓN.</v>
          </cell>
          <cell r="D515" t="str">
            <v>UND</v>
          </cell>
          <cell r="E515">
            <v>75360038</v>
          </cell>
          <cell r="F515">
            <v>82961174.404271424</v>
          </cell>
        </row>
        <row r="516">
          <cell r="C516" t="str">
            <v>TRANSFERENCIA AUTOMÁTICA DE 400 AMPERIOS PARA PLANTA DE 150 KVA</v>
          </cell>
          <cell r="D516" t="str">
            <v>UND</v>
          </cell>
          <cell r="E516">
            <v>8012526</v>
          </cell>
          <cell r="F516">
            <v>8820703.7117571421</v>
          </cell>
        </row>
        <row r="517">
          <cell r="C517" t="str">
            <v xml:space="preserve">CABLE DE COBRE AISLADO THWN/THHN NO. 600 MCM </v>
          </cell>
          <cell r="D517" t="str">
            <v>ML</v>
          </cell>
          <cell r="E517">
            <v>125200</v>
          </cell>
          <cell r="F517">
            <v>137828.20857142858</v>
          </cell>
        </row>
        <row r="518">
          <cell r="C518" t="str">
            <v xml:space="preserve">CABLE DE COBRE DESNUDO  NO.  4/0  </v>
          </cell>
          <cell r="D518" t="str">
            <v>UND</v>
          </cell>
          <cell r="E518">
            <v>38542</v>
          </cell>
          <cell r="F518">
            <v>42429.511299999998</v>
          </cell>
        </row>
        <row r="519">
          <cell r="C519" t="str">
            <v>TERMINALES DE COBRE PARA PONCHAR CABLE 600 MCM</v>
          </cell>
          <cell r="D519" t="str">
            <v>UND</v>
          </cell>
          <cell r="E519">
            <v>88000</v>
          </cell>
          <cell r="F519">
            <v>96876.057142857142</v>
          </cell>
        </row>
        <row r="520">
          <cell r="C520" t="str">
            <v>TERMINALES DE COBRE PARA PONCHAR CABLE N° 4/0</v>
          </cell>
          <cell r="D520" t="str">
            <v>UND</v>
          </cell>
          <cell r="E520">
            <v>54000</v>
          </cell>
          <cell r="F520">
            <v>59446.671428571426</v>
          </cell>
        </row>
        <row r="521">
          <cell r="C521" t="str">
            <v>CINTA AISLANTE</v>
          </cell>
          <cell r="D521" t="str">
            <v>UND</v>
          </cell>
          <cell r="E521">
            <v>10900</v>
          </cell>
          <cell r="F521">
            <v>11999.420714285714</v>
          </cell>
        </row>
        <row r="522">
          <cell r="C522" t="str">
            <v>AMARRAS PLASTICAS</v>
          </cell>
          <cell r="D522" t="str">
            <v>UND</v>
          </cell>
          <cell r="E522">
            <v>30000</v>
          </cell>
          <cell r="F522">
            <v>33025.928571428572</v>
          </cell>
        </row>
        <row r="523">
          <cell r="C523" t="str">
            <v>MARQUILLA PLASTICA</v>
          </cell>
          <cell r="D523" t="str">
            <v>UND</v>
          </cell>
          <cell r="E523">
            <v>700</v>
          </cell>
          <cell r="F523">
            <v>770.60500000000002</v>
          </cell>
        </row>
        <row r="525">
          <cell r="C525" t="str">
            <v xml:space="preserve">TABLEROS DE DISTRIBUCIÓN , ACOMETIDAS Y BANDEJA PORTA CABLES </v>
          </cell>
        </row>
        <row r="526">
          <cell r="C526" t="str">
            <v>CORTACIRCUITO TERMOMAGNETICO ENCHUFABLE 30 A 110-240 V, 10 KA 240 V</v>
          </cell>
          <cell r="D526" t="str">
            <v>und</v>
          </cell>
          <cell r="E526">
            <v>22000</v>
          </cell>
          <cell r="F526">
            <v>24219.014285714286</v>
          </cell>
        </row>
        <row r="527">
          <cell r="C527" t="str">
            <v>CORTACIRCUITO TERMOMAGNETICO ENCHUFABLE 20 A 110-240 V, 10 KA 240 V</v>
          </cell>
          <cell r="D527" t="str">
            <v>und</v>
          </cell>
          <cell r="E527">
            <v>15000</v>
          </cell>
          <cell r="F527">
            <v>16512.964285714286</v>
          </cell>
        </row>
        <row r="528">
          <cell r="C528" t="str">
            <v>CABLE DE COBRE NO. 4 THHN</v>
          </cell>
          <cell r="D528" t="str">
            <v>ml</v>
          </cell>
          <cell r="E528">
            <v>8150</v>
          </cell>
          <cell r="F528">
            <v>8972.0439285714274</v>
          </cell>
        </row>
        <row r="529">
          <cell r="C529" t="str">
            <v>CABLE DE COBRE NO. 6 THHN</v>
          </cell>
          <cell r="D529" t="str">
            <v>ml</v>
          </cell>
          <cell r="E529">
            <v>5700</v>
          </cell>
          <cell r="F529">
            <v>6274.926428571428</v>
          </cell>
        </row>
        <row r="530">
          <cell r="C530" t="str">
            <v>CABLE DE COBRE NO. 8 THHN</v>
          </cell>
          <cell r="D530" t="str">
            <v>ml</v>
          </cell>
          <cell r="E530">
            <v>3950</v>
          </cell>
          <cell r="F530">
            <v>4348.4139285714282</v>
          </cell>
        </row>
        <row r="531">
          <cell r="C531" t="str">
            <v>CABLE DE COBRE NO. 10 THHN</v>
          </cell>
          <cell r="D531" t="str">
            <v>ml</v>
          </cell>
          <cell r="E531">
            <v>1950</v>
          </cell>
          <cell r="F531">
            <v>2146.6853571428569</v>
          </cell>
        </row>
        <row r="532">
          <cell r="C532" t="str">
            <v>TABLERO TRIFASICO 12 CIRCUITOS</v>
          </cell>
          <cell r="D532" t="str">
            <v>und</v>
          </cell>
          <cell r="E532">
            <v>439000</v>
          </cell>
          <cell r="F532">
            <v>483279.4214285714</v>
          </cell>
        </row>
        <row r="533">
          <cell r="C533" t="str">
            <v>TABLERO TRIFASICO 36 CIRCUITOS</v>
          </cell>
          <cell r="D533" t="str">
            <v>und</v>
          </cell>
          <cell r="E533">
            <v>598000</v>
          </cell>
          <cell r="F533">
            <v>658316.84285714279</v>
          </cell>
        </row>
        <row r="534">
          <cell r="C534" t="str">
            <v>TABLERO TRIFASICO 24 CIRCUITOS</v>
          </cell>
          <cell r="D534" t="str">
            <v>und</v>
          </cell>
          <cell r="E534">
            <v>559000</v>
          </cell>
          <cell r="F534">
            <v>615383.13571428566</v>
          </cell>
        </row>
        <row r="535">
          <cell r="C535" t="str">
            <v>TABLERO TRIFASICO 18 CIRCUITOS</v>
          </cell>
          <cell r="D535" t="str">
            <v>und</v>
          </cell>
          <cell r="E535">
            <v>537000</v>
          </cell>
          <cell r="F535">
            <v>591164.12142857141</v>
          </cell>
        </row>
        <row r="536">
          <cell r="C536" t="str">
            <v>TABLERO BIFASICO 6 CIRCUITOS</v>
          </cell>
          <cell r="D536" t="str">
            <v>und</v>
          </cell>
          <cell r="E536">
            <v>139000</v>
          </cell>
          <cell r="F536">
            <v>153020.13571428572</v>
          </cell>
        </row>
        <row r="537">
          <cell r="C537" t="str">
            <v xml:space="preserve">SUMINISTRO E INSTALACIÓN UPS 30 KVA PUESTA EN FUNCIONAMIENTO  </v>
          </cell>
          <cell r="D537" t="str">
            <v>und</v>
          </cell>
          <cell r="E537">
            <v>44213843</v>
          </cell>
          <cell r="F537">
            <v>48673440.692878574</v>
          </cell>
        </row>
        <row r="538">
          <cell r="C538" t="str">
            <v>BANCO DE BATERÍAS PARA UPS DE 30 KVA</v>
          </cell>
          <cell r="D538" t="str">
            <v>und</v>
          </cell>
          <cell r="E538">
            <v>25742536</v>
          </cell>
          <cell r="F538">
            <v>28339038.506114285</v>
          </cell>
        </row>
        <row r="539">
          <cell r="C539" t="str">
            <v>TABLERO ELÉCTRICO 1,85X1,20X0,30 M</v>
          </cell>
          <cell r="D539" t="str">
            <v>und</v>
          </cell>
          <cell r="E539">
            <v>4550000</v>
          </cell>
          <cell r="F539">
            <v>5008932.5</v>
          </cell>
        </row>
        <row r="540">
          <cell r="C540" t="str">
            <v>BARRAJE 1200 A, 3 FASE, NEUTRO Y TIERRA</v>
          </cell>
          <cell r="D540" t="str">
            <v>und</v>
          </cell>
          <cell r="E540">
            <v>2600000</v>
          </cell>
          <cell r="F540">
            <v>2862247.1428571427</v>
          </cell>
        </row>
        <row r="541">
          <cell r="C541" t="str">
            <v>CABLE DE COBRE NO. 1/0 THHN</v>
          </cell>
          <cell r="D541" t="str">
            <v>ml</v>
          </cell>
          <cell r="E541">
            <v>18550</v>
          </cell>
          <cell r="F541">
            <v>20421.032500000001</v>
          </cell>
        </row>
        <row r="542">
          <cell r="C542" t="str">
            <v>CABLE DE COBRE NO. 2 THHN</v>
          </cell>
          <cell r="D542" t="str">
            <v>und</v>
          </cell>
          <cell r="E542">
            <v>10750</v>
          </cell>
          <cell r="F542">
            <v>11834.291071428572</v>
          </cell>
        </row>
        <row r="544">
          <cell r="C544" t="str">
            <v>TOMACORRIENTES</v>
          </cell>
        </row>
        <row r="545">
          <cell r="C545" t="str">
            <v>TUBERÍA PVC DE ½” NORMAS ANSI C 80.3, NTC 105, UL 795.</v>
          </cell>
          <cell r="D545" t="str">
            <v>ML</v>
          </cell>
          <cell r="E545">
            <v>6500</v>
          </cell>
          <cell r="F545">
            <v>7155.6178571428572</v>
          </cell>
        </row>
        <row r="546">
          <cell r="C546" t="str">
            <v>CURVAS PVC DE ½”</v>
          </cell>
          <cell r="D546" t="str">
            <v>UN</v>
          </cell>
          <cell r="E546">
            <v>2300</v>
          </cell>
          <cell r="F546">
            <v>2531.9878571428571</v>
          </cell>
        </row>
        <row r="547">
          <cell r="C547" t="str">
            <v>UNIÓN PVC DE ½”</v>
          </cell>
          <cell r="D547" t="str">
            <v>UN</v>
          </cell>
          <cell r="E547">
            <v>368.28</v>
          </cell>
          <cell r="F547">
            <v>405.42629914285709</v>
          </cell>
        </row>
        <row r="548">
          <cell r="C548" t="str">
            <v>TERMINAL ADAPTADOR PVC DE ½”</v>
          </cell>
          <cell r="D548" t="str">
            <v>UN</v>
          </cell>
          <cell r="E548">
            <v>1200</v>
          </cell>
          <cell r="F548">
            <v>1321.0371428571427</v>
          </cell>
        </row>
        <row r="549">
          <cell r="C549" t="str">
            <v>CAJA PVC RECTANGULAR DE 2” X 4” X 1 ½”.</v>
          </cell>
          <cell r="D549" t="str">
            <v>UN</v>
          </cell>
          <cell r="E549">
            <v>1660</v>
          </cell>
          <cell r="F549">
            <v>1827.4347142857141</v>
          </cell>
        </row>
        <row r="550">
          <cell r="C550" t="str">
            <v>TOMACORRIENTE CON POLO A TIERRA 15 A, 250 V COLOR BLANCO</v>
          </cell>
          <cell r="D550" t="str">
            <v>UN</v>
          </cell>
          <cell r="E550">
            <v>23814</v>
          </cell>
          <cell r="F550">
            <v>26215.982100000001</v>
          </cell>
        </row>
        <row r="551">
          <cell r="C551" t="str">
            <v>CABLE DE COBRE Nº 12 THHN</v>
          </cell>
          <cell r="D551" t="str">
            <v>ML</v>
          </cell>
          <cell r="E551">
            <v>1689</v>
          </cell>
          <cell r="F551">
            <v>1859.3597785714285</v>
          </cell>
        </row>
        <row r="552">
          <cell r="C552" t="str">
            <v>CINTA AISLANTE</v>
          </cell>
          <cell r="D552" t="str">
            <v>UN</v>
          </cell>
          <cell r="E552">
            <v>10900</v>
          </cell>
          <cell r="F552">
            <v>11999.420714285714</v>
          </cell>
        </row>
        <row r="553">
          <cell r="C553" t="str">
            <v>ELEMENTOS DE FIJACIÓN PARA DRYWALL</v>
          </cell>
          <cell r="D553" t="str">
            <v>UN</v>
          </cell>
          <cell r="E553">
            <v>70000</v>
          </cell>
          <cell r="F553">
            <v>77060.5</v>
          </cell>
        </row>
        <row r="554">
          <cell r="C554" t="str">
            <v>MARQUILLA IDENTIFICACIÓN</v>
          </cell>
          <cell r="D554" t="str">
            <v>UN</v>
          </cell>
          <cell r="E554">
            <v>700</v>
          </cell>
          <cell r="F554">
            <v>770.60500000000002</v>
          </cell>
        </row>
        <row r="555">
          <cell r="C555" t="str">
            <v>TUBERÍA PVC DE 3/4” NORMAS ANSI C 80.3, NTC 105, UL 795.</v>
          </cell>
          <cell r="D555" t="str">
            <v>ML</v>
          </cell>
          <cell r="E555">
            <v>9350</v>
          </cell>
          <cell r="F555">
            <v>10293.081071428571</v>
          </cell>
        </row>
        <row r="556">
          <cell r="C556" t="str">
            <v>CURVAS PVC DE 3/4”</v>
          </cell>
          <cell r="D556" t="str">
            <v>UN</v>
          </cell>
          <cell r="E556">
            <v>2450</v>
          </cell>
          <cell r="F556">
            <v>2697.1174999999998</v>
          </cell>
        </row>
        <row r="557">
          <cell r="C557" t="str">
            <v>UNIÓN PVC DE 3/4”</v>
          </cell>
          <cell r="D557" t="str">
            <v>UN</v>
          </cell>
          <cell r="E557">
            <v>950</v>
          </cell>
          <cell r="F557">
            <v>1045.8210714285715</v>
          </cell>
        </row>
        <row r="558">
          <cell r="C558" t="str">
            <v>TERMINAL ADAPTADOR PVC DE 3/4”</v>
          </cell>
          <cell r="D558" t="str">
            <v>UN</v>
          </cell>
          <cell r="E558">
            <v>1350</v>
          </cell>
          <cell r="F558">
            <v>1486.1667857142857</v>
          </cell>
        </row>
        <row r="559">
          <cell r="C559" t="str">
            <v>TOMACORRIENTE BIFASICO CON POLO A TIERRA 20A, 208V</v>
          </cell>
          <cell r="D559" t="str">
            <v>UN</v>
          </cell>
          <cell r="E559">
            <v>32814</v>
          </cell>
          <cell r="F559">
            <v>36123.760671428572</v>
          </cell>
        </row>
        <row r="560">
          <cell r="C560" t="str">
            <v>CABLE DE COBRE Nº 10 THHN</v>
          </cell>
          <cell r="D560" t="str">
            <v>ML</v>
          </cell>
          <cell r="E560">
            <v>1950</v>
          </cell>
          <cell r="F560">
            <v>2146.6853571428569</v>
          </cell>
        </row>
        <row r="561">
          <cell r="C561" t="str">
            <v>TOMACORRIENTE GFCI CON POLO A TIERRA 20A, 208V</v>
          </cell>
          <cell r="D561" t="str">
            <v>UN</v>
          </cell>
          <cell r="E561">
            <v>59200</v>
          </cell>
          <cell r="F561">
            <v>65171.165714285715</v>
          </cell>
        </row>
        <row r="562">
          <cell r="C562" t="str">
            <v>CANALETA METÁLICA 12 X 5 BLANCA. CON DIVISIÓN INTERNA QUE PERMITE LA SEPARACIÓN DE LAS LÍNEAS ELÉCTRICAS CON RESPECTO A LA DE DATOS.</v>
          </cell>
          <cell r="D562" t="str">
            <v>ML</v>
          </cell>
          <cell r="E562">
            <v>41800</v>
          </cell>
          <cell r="F562">
            <v>46016.127142857142</v>
          </cell>
        </row>
        <row r="563">
          <cell r="C563" t="str">
            <v>TROQUELES CANALETA METÁLICA  SOPORTE TECNOLÓGICO</v>
          </cell>
          <cell r="D563" t="str">
            <v>UN</v>
          </cell>
          <cell r="E563">
            <v>3890</v>
          </cell>
          <cell r="F563">
            <v>4282.3620714285717</v>
          </cell>
        </row>
        <row r="564">
          <cell r="C564" t="str">
            <v>TOMACORRIENTE TRIFÁSICA CON POLO A TIERRA 20A, 208V</v>
          </cell>
          <cell r="D564" t="str">
            <v>UN</v>
          </cell>
          <cell r="E564">
            <v>47530</v>
          </cell>
          <cell r="F564">
            <v>52324.0795</v>
          </cell>
        </row>
        <row r="565">
          <cell r="C565" t="str">
            <v>SUMINISTRO E INSTALACIÓN DE ILUMINACIÓN ATENA 2,5 LENS E16 4530*65*70 INCRUSTAR LED 8*2200LM  DE 137 W O EQUIVALENTE</v>
          </cell>
          <cell r="D565" t="str">
            <v>UN</v>
          </cell>
          <cell r="E565">
            <v>872725</v>
          </cell>
          <cell r="F565">
            <v>960751.78374999994</v>
          </cell>
        </row>
        <row r="566">
          <cell r="C566" t="str">
            <v>CAJA METÁLICA GALVANIZADA RECTANGULAR GALVANIZADA DE 2” X 4” X 1 ½”.</v>
          </cell>
          <cell r="D566" t="str">
            <v>UN</v>
          </cell>
          <cell r="E566">
            <v>1800.54</v>
          </cell>
          <cell r="F566">
            <v>1982.150181</v>
          </cell>
        </row>
        <row r="567">
          <cell r="C567" t="str">
            <v>CURVA E.M.T.   1/2"</v>
          </cell>
          <cell r="D567" t="str">
            <v>UN</v>
          </cell>
          <cell r="E567">
            <v>1225.98</v>
          </cell>
          <cell r="F567">
            <v>1349.6375969999999</v>
          </cell>
        </row>
        <row r="568">
          <cell r="C568" t="str">
            <v>UNIÓN EMT DE ½”</v>
          </cell>
          <cell r="D568" t="str">
            <v>UN</v>
          </cell>
          <cell r="E568">
            <v>1082.3399999999999</v>
          </cell>
          <cell r="F568">
            <v>1191.5094509999999</v>
          </cell>
        </row>
        <row r="569">
          <cell r="C569" t="str">
            <v>TUBERÍA EMT DE ½” NORMAS ANSI C 80.3, NTC 105, UL 795.</v>
          </cell>
          <cell r="D569" t="str">
            <v>ML</v>
          </cell>
          <cell r="E569">
            <v>4662</v>
          </cell>
          <cell r="F569">
            <v>5132.2293</v>
          </cell>
        </row>
        <row r="570">
          <cell r="C570" t="str">
            <v>TERMINAL ADAPTADOR EMT DE ½”</v>
          </cell>
          <cell r="D570" t="str">
            <v>UN</v>
          </cell>
          <cell r="E570">
            <v>718.2</v>
          </cell>
          <cell r="F570">
            <v>790.64073000000008</v>
          </cell>
        </row>
        <row r="571">
          <cell r="C571" t="str">
            <v>SUMINISTRO E INSTALACIÓN ILUMINACIÓN DELTA LENS  L06 60G 2433*140*90 SOBREPONER LED KIT LED 4-1R2FT 2200LM DE 68W O EQUIVALENTE</v>
          </cell>
          <cell r="D571" t="str">
            <v>UN</v>
          </cell>
          <cell r="E571">
            <v>372582</v>
          </cell>
          <cell r="F571">
            <v>410162.21730000002</v>
          </cell>
        </row>
        <row r="572">
          <cell r="C572" t="str">
            <v>SUMINISTRO E INSTALACIÓN ILUMINACIÓN IT 100 AQ LENS E10 1260*120*82 SOBREPONER KIT LED 2-LPT8 2100LM DE 36 W O EQUIVALENTE</v>
          </cell>
          <cell r="D572" t="str">
            <v>UN</v>
          </cell>
          <cell r="E572">
            <v>116134</v>
          </cell>
          <cell r="F572">
            <v>127847.77295714285</v>
          </cell>
        </row>
        <row r="573">
          <cell r="C573" t="str">
            <v>ENCHUFE 12 A</v>
          </cell>
          <cell r="D573" t="str">
            <v>UN</v>
          </cell>
          <cell r="E573">
            <v>7716.24</v>
          </cell>
          <cell r="F573">
            <v>8494.5330359999989</v>
          </cell>
        </row>
        <row r="574">
          <cell r="C574" t="str">
            <v>CLAVIJA 12 A</v>
          </cell>
          <cell r="D574" t="str">
            <v>UN</v>
          </cell>
          <cell r="E574">
            <v>5242.8599999999997</v>
          </cell>
          <cell r="F574">
            <v>5771.6773289999992</v>
          </cell>
        </row>
        <row r="575">
          <cell r="C575" t="str">
            <v>ILUMINACIÓN ALBAR LENS L11 606*605*70 CON MARCO LED 2*3180LM DE 52W O EQUIVALENTE</v>
          </cell>
          <cell r="D575" t="str">
            <v>UN</v>
          </cell>
          <cell r="E575">
            <v>212552</v>
          </cell>
          <cell r="F575">
            <v>233990.90565714287</v>
          </cell>
        </row>
        <row r="576">
          <cell r="C576" t="str">
            <v>ALBAR LENS L11 606*605*70 CON MARCO LED 2*4000LM DE 62W O EQUIVALENTE</v>
          </cell>
          <cell r="D576" t="str">
            <v>UN</v>
          </cell>
          <cell r="E576">
            <v>253697</v>
          </cell>
          <cell r="F576">
            <v>279285.96669285715</v>
          </cell>
        </row>
        <row r="577">
          <cell r="C577" t="str">
            <v xml:space="preserve">BALA MERCURIO SOC49 72*83*XINCRUSTAR KIT LED 1-BDMR16 350LM 5W O EQUIVALENTE  </v>
          </cell>
          <cell r="D577" t="str">
            <v>UN</v>
          </cell>
          <cell r="E577">
            <v>30118</v>
          </cell>
          <cell r="F577">
            <v>33155.830557142857</v>
          </cell>
        </row>
        <row r="578">
          <cell r="C578" t="str">
            <v>SATURNO ILTEC LENS 170*190*70 1LED MDCIRCULAR 23W O EQUIVALENTE</v>
          </cell>
          <cell r="D578" t="str">
            <v>UN</v>
          </cell>
          <cell r="E578">
            <v>110972</v>
          </cell>
          <cell r="F578">
            <v>122165.11151428572</v>
          </cell>
        </row>
        <row r="579">
          <cell r="C579" t="str">
            <v>CORAL LENS L11 600*120 SOBREPONER LED 6*1100LM 58W O EQUIVALENTE</v>
          </cell>
          <cell r="D579" t="str">
            <v>UN</v>
          </cell>
          <cell r="E579">
            <v>517049</v>
          </cell>
          <cell r="F579">
            <v>569200.77806428564</v>
          </cell>
        </row>
        <row r="580">
          <cell r="C580" t="str">
            <v>CABLE ENCAUCHETADO 3X16 AWG</v>
          </cell>
          <cell r="D580" t="str">
            <v>ml</v>
          </cell>
          <cell r="E580">
            <v>3764.88</v>
          </cell>
          <cell r="F580">
            <v>4144.621932</v>
          </cell>
        </row>
        <row r="581">
          <cell r="C581" t="str">
            <v>LUMINARIA DE EMERGENCIA SPAZLO LSR 3181 ECP 3W O EQUIVALENTE</v>
          </cell>
          <cell r="D581" t="str">
            <v>UN</v>
          </cell>
          <cell r="E581">
            <v>262557</v>
          </cell>
          <cell r="F581">
            <v>289039.62426428573</v>
          </cell>
        </row>
        <row r="582">
          <cell r="C582" t="str">
            <v>LUMINARIA SALIDA DE EMERGENCIA 90 E300*185+45 SOBREPONER 2W O EQUIVALENTE</v>
          </cell>
          <cell r="D582" t="str">
            <v>UN</v>
          </cell>
          <cell r="E582">
            <v>72938</v>
          </cell>
          <cell r="F582">
            <v>80294.839271428573</v>
          </cell>
        </row>
        <row r="583">
          <cell r="C583" t="str">
            <v>INTERRUPTOR DOBLE 10 A, 250 V COLOR BLANCO SIN PILOTO</v>
          </cell>
          <cell r="D583" t="str">
            <v>UN</v>
          </cell>
          <cell r="E583">
            <v>15254</v>
          </cell>
          <cell r="F583">
            <v>16792.583814285714</v>
          </cell>
        </row>
        <row r="584">
          <cell r="C584" t="str">
            <v>CAJA METÁLICA GALVANIZADA RECTANGULAR GALVANIZADA DE 2” X 4” X 1 ½”.</v>
          </cell>
          <cell r="D584" t="str">
            <v>UN</v>
          </cell>
          <cell r="E584">
            <v>2890</v>
          </cell>
          <cell r="F584">
            <v>3181.4977857142858</v>
          </cell>
        </row>
        <row r="585">
          <cell r="C585" t="str">
            <v>INTERRUPTOR SENCILLO 10 A, 250 V COLOR BLANCO SIN PILOTO</v>
          </cell>
          <cell r="D585" t="str">
            <v>UN</v>
          </cell>
          <cell r="E585">
            <v>11844</v>
          </cell>
          <cell r="F585">
            <v>13038.6366</v>
          </cell>
        </row>
        <row r="586">
          <cell r="C586" t="str">
            <v>INTERRUPTOR TRIPLE 10 A, 250 V COLOR BLANCO SIN PILOTO</v>
          </cell>
          <cell r="D586" t="str">
            <v>UN</v>
          </cell>
          <cell r="E586">
            <v>24788.1</v>
          </cell>
          <cell r="F586">
            <v>27288.334000714283</v>
          </cell>
        </row>
        <row r="587">
          <cell r="C587" t="str">
            <v xml:space="preserve"> SENSOR DE MOVIMIENTO LEVITON DE TECHO 360  </v>
          </cell>
          <cell r="D587" t="str">
            <v>UN</v>
          </cell>
          <cell r="E587">
            <v>30000</v>
          </cell>
          <cell r="F587">
            <v>33025.928571428572</v>
          </cell>
        </row>
        <row r="588">
          <cell r="C588" t="str">
            <v>SUMINISTRO E INSTALACIÓN  LUMINARIA LED DE PISO 3W</v>
          </cell>
          <cell r="D588" t="str">
            <v>UN</v>
          </cell>
          <cell r="E588">
            <v>55300</v>
          </cell>
          <cell r="F588">
            <v>60877.794999999998</v>
          </cell>
        </row>
        <row r="591">
          <cell r="C591" t="str">
            <v>SISTEMA DE APANTALLAMIENTO</v>
          </cell>
        </row>
        <row r="592">
          <cell r="C592" t="str">
            <v>PUNTA FRANKLIN EN PERÍMETRO DE CUBIERTA H=1.2M DIÁMETRO 5/8" Y ACCESORIOS FIJACIÓN</v>
          </cell>
          <cell r="D592" t="str">
            <v>UN</v>
          </cell>
          <cell r="E592">
            <v>154900</v>
          </cell>
          <cell r="F592">
            <v>170523.87785714286</v>
          </cell>
        </row>
        <row r="593">
          <cell r="C593" t="str">
            <v>CABLE ALUMINIO NO. 1/0 O COBRE NO.2 PERÍMETRO DE CUBIERTA</v>
          </cell>
          <cell r="D593" t="str">
            <v>ML</v>
          </cell>
          <cell r="E593">
            <v>12852</v>
          </cell>
          <cell r="F593">
            <v>14148.307799999999</v>
          </cell>
        </row>
        <row r="594">
          <cell r="C594" t="str">
            <v>SUJETADOR PARA CABLE</v>
          </cell>
          <cell r="D594" t="str">
            <v>UN</v>
          </cell>
          <cell r="E594">
            <v>5670</v>
          </cell>
          <cell r="F594">
            <v>6241.9004999999997</v>
          </cell>
        </row>
        <row r="595">
          <cell r="C595" t="str">
            <v xml:space="preserve">CABLE AISLADO ALUMINIO NO. 1/0 Ó COBRE NO.2 AISLADO PARA BAJANTES DE CUBIERTA A TIERRA 20M POR BAJANTE DE 1" </v>
          </cell>
          <cell r="D595" t="str">
            <v>UN</v>
          </cell>
          <cell r="E595">
            <v>630000</v>
          </cell>
          <cell r="F595">
            <v>693544.5</v>
          </cell>
        </row>
        <row r="596">
          <cell r="C596" t="str">
            <v>CONECTORES BIMETÁLICOS DE SER NECESARIOS</v>
          </cell>
          <cell r="D596" t="str">
            <v>UN</v>
          </cell>
          <cell r="E596">
            <v>504000</v>
          </cell>
          <cell r="F596">
            <v>554835.6</v>
          </cell>
        </row>
        <row r="597">
          <cell r="C597" t="str">
            <v>ACCESORIOS PARA LA CONEXIÓN DE LA ESTRUCTURA METÁLICA , PUENTE EQUIPOTENCIAL EN CABLE ALUMINIO NO. 1/0 O COBRE NO.2</v>
          </cell>
          <cell r="D597" t="str">
            <v>UN</v>
          </cell>
          <cell r="E597">
            <v>504000</v>
          </cell>
          <cell r="F597">
            <v>554835.6</v>
          </cell>
        </row>
        <row r="598">
          <cell r="C598" t="str">
            <v xml:space="preserve">TRATAMIENTO QUÍMICO 75KG PARA MEJORAR LA IMPEDANCIA DE PUESTA A TIERRA CON SUELO ARTIFICIAL RO&lt;0.25 OHM-M </v>
          </cell>
          <cell r="D598" t="str">
            <v>UN</v>
          </cell>
          <cell r="E598">
            <v>315000</v>
          </cell>
          <cell r="F598">
            <v>346772.25</v>
          </cell>
        </row>
        <row r="599">
          <cell r="C599" t="str">
            <v>EXCAVACIÓN DE POZO H=2.4M DIAM =0.30M</v>
          </cell>
          <cell r="D599" t="str">
            <v>UN</v>
          </cell>
          <cell r="E599">
            <v>18900</v>
          </cell>
          <cell r="F599">
            <v>20806.334999999999</v>
          </cell>
        </row>
        <row r="600">
          <cell r="C600" t="str">
            <v>VARILLA DE COBRE H=2.44M DIAM=5/8"</v>
          </cell>
          <cell r="D600" t="str">
            <v>UN</v>
          </cell>
          <cell r="E600">
            <v>151200</v>
          </cell>
          <cell r="F600">
            <v>166450.68</v>
          </cell>
        </row>
        <row r="601">
          <cell r="C601" t="str">
            <v>SOLDADURA EXOTÉRMICA TIPO CADWELD 115 GR</v>
          </cell>
          <cell r="D601" t="str">
            <v>UN</v>
          </cell>
          <cell r="E601">
            <v>10080</v>
          </cell>
          <cell r="F601">
            <v>11096.712</v>
          </cell>
        </row>
        <row r="602">
          <cell r="C602" t="str">
            <v>CABLE COBRE DESNUDO 2/0, PERÍMETRO; INTERCONEXIÓN EN ANILLO DE BAJANTES Y ESTE SISTEMA A SU VEZ A LA MALLA GENERAL DE PUESTA A TIERRA</v>
          </cell>
          <cell r="D602" t="str">
            <v>ML</v>
          </cell>
          <cell r="E602">
            <v>24570</v>
          </cell>
          <cell r="F602">
            <v>27048.235499999999</v>
          </cell>
        </row>
        <row r="603">
          <cell r="C603" t="str">
            <v>SOLDADURA O CONECTORES CERTIFICADOS PARA UNIR ACERO ESTRUCTURAL A CONDUCTOR DE PARARRAYOS</v>
          </cell>
          <cell r="D603" t="str">
            <v>ML</v>
          </cell>
          <cell r="E603">
            <v>630000</v>
          </cell>
          <cell r="F603">
            <v>693544.5</v>
          </cell>
        </row>
        <row r="604">
          <cell r="C604" t="str">
            <v>CAJAS DE INSPECCIÓN DE PUESTA A TIERRA</v>
          </cell>
          <cell r="D604" t="str">
            <v>UN</v>
          </cell>
          <cell r="E604">
            <v>100800</v>
          </cell>
          <cell r="F604">
            <v>110967.12</v>
          </cell>
        </row>
        <row r="606">
          <cell r="C606" t="str">
            <v>RED CONTRA INCENDIOS E HIDROSANITARIA</v>
          </cell>
        </row>
        <row r="607">
          <cell r="C607" t="str">
            <v>PLANTA DE EMERGANCIA DE 30 KVA INCLUYE GABINETE Y TODOS LOS ELEMENTOS DE PROTECCIÓN</v>
          </cell>
          <cell r="D607" t="str">
            <v>UN</v>
          </cell>
          <cell r="E607">
            <v>49614016</v>
          </cell>
          <cell r="F607">
            <v>54618298.285257138</v>
          </cell>
        </row>
        <row r="608">
          <cell r="C608" t="str">
            <v>TRANSFERENCIA AUTOMÁTICA DE 90 AMPERIOS PARA PLANTA DE EMERGENCIA DE 30 KVA</v>
          </cell>
          <cell r="D608" t="str">
            <v>UN</v>
          </cell>
          <cell r="E608">
            <v>2636517</v>
          </cell>
          <cell r="F608">
            <v>2902447.4039785713</v>
          </cell>
        </row>
        <row r="609">
          <cell r="C609" t="str">
            <v>TABLERO ELÉCTRICO 1,20X80X0,45 M</v>
          </cell>
          <cell r="E609">
            <v>3200000</v>
          </cell>
          <cell r="F609">
            <v>3522765.7142857141</v>
          </cell>
        </row>
        <row r="610">
          <cell r="C610" t="str">
            <v>BARRAJE 1200 A, 3 FASE, NEUTRO Y TIERRA</v>
          </cell>
          <cell r="E610">
            <v>600000</v>
          </cell>
          <cell r="F610">
            <v>660518.57142857136</v>
          </cell>
        </row>
        <row r="611">
          <cell r="C611" t="str">
            <v>MARQUILLA ACRÍLICA DE IDENTIFICACIÓN DEL TABLERO</v>
          </cell>
          <cell r="E611">
            <v>12000</v>
          </cell>
          <cell r="F611">
            <v>13210.371428571429</v>
          </cell>
        </row>
        <row r="612">
          <cell r="C612" t="str">
            <v>CABLE DE COBRE NO. 2/0 THHN</v>
          </cell>
          <cell r="E612">
            <v>21900</v>
          </cell>
          <cell r="F612">
            <v>24108.927857142855</v>
          </cell>
        </row>
        <row r="613">
          <cell r="C613" t="str">
            <v>CABLE DE COBRE NO. 1/0 THHN</v>
          </cell>
          <cell r="E613">
            <v>17900</v>
          </cell>
          <cell r="F613">
            <v>19705.470714285715</v>
          </cell>
        </row>
        <row r="614">
          <cell r="C614" t="str">
            <v>AMARRAS PLÁSTICAS</v>
          </cell>
          <cell r="E614">
            <v>31000</v>
          </cell>
          <cell r="F614">
            <v>34126.792857142857</v>
          </cell>
        </row>
        <row r="615">
          <cell r="C615" t="str">
            <v>MARQUILLA PLÁSTICA</v>
          </cell>
          <cell r="E615">
            <v>700</v>
          </cell>
          <cell r="F615">
            <v>770.60500000000002</v>
          </cell>
        </row>
        <row r="616">
          <cell r="C616" t="str">
            <v>SUMINISTRO E INSTALACIÓN LUMINARIA LED  DE ALUMBRADO PÚBLICO 60W IP65 EN (ROY ALPHA, SYLVANIA O SIMILAR)</v>
          </cell>
          <cell r="E616">
            <v>950000</v>
          </cell>
          <cell r="F616">
            <v>1045821.0714285714</v>
          </cell>
        </row>
        <row r="617">
          <cell r="C617" t="str">
            <v>CABLE ENCAUCHETADO 2X10 AWG +12T</v>
          </cell>
          <cell r="E617">
            <v>6900</v>
          </cell>
          <cell r="F617">
            <v>7595.9635714285714</v>
          </cell>
        </row>
        <row r="618">
          <cell r="C618" t="str">
            <v xml:space="preserve">ELEMENTOS DE FIJACIÓN  PARA LUMINARIA EN POSTE </v>
          </cell>
          <cell r="E618">
            <v>70000</v>
          </cell>
          <cell r="F618">
            <v>77060.5</v>
          </cell>
        </row>
        <row r="619">
          <cell r="C619" t="str">
            <v xml:space="preserve">SUMINISTRO E INSTALACIÓN DE MÁSTIL DE DOBLE SOPORTE METÁLICO GALVANIZADO EN CALIENTE PARA ALUMBRADO PUBLICO </v>
          </cell>
          <cell r="E619">
            <v>1100000</v>
          </cell>
          <cell r="F619">
            <v>1210950.7142857143</v>
          </cell>
        </row>
        <row r="620">
          <cell r="C620" t="str">
            <v>ELEMENTOS DE FIJACION</v>
          </cell>
          <cell r="E620">
            <v>95000</v>
          </cell>
          <cell r="F620">
            <v>104582.10714285714</v>
          </cell>
        </row>
        <row r="621">
          <cell r="C621" t="str">
            <v xml:space="preserve">CIMENTACIÓN DE POSTE - NORMA AP802 POSTE METÁLICO PARA ALUMBRADO PÚBLICOCIMENTACIÓN DE POSTE - NORMA AP802 POSTE METÁLICO PARA ALUMBRADO PÚBLICO - INCLUYE EXCAVACIÓN, CEMENTO Y MATERIAL DE RECEBO </v>
          </cell>
          <cell r="E621">
            <v>280000</v>
          </cell>
          <cell r="F621">
            <v>308242</v>
          </cell>
        </row>
        <row r="622">
          <cell r="C622" t="str">
            <v xml:space="preserve">ELEMENTOS DE FIJACIÓN </v>
          </cell>
          <cell r="E622">
            <v>88200</v>
          </cell>
          <cell r="F622">
            <v>97096.23</v>
          </cell>
        </row>
        <row r="623">
          <cell r="C623" t="str">
            <v>LADRILLO CUADRILONGO COMÚN</v>
          </cell>
          <cell r="E623">
            <v>400</v>
          </cell>
          <cell r="F623">
            <v>440.34571428571428</v>
          </cell>
        </row>
        <row r="624">
          <cell r="C624" t="str">
            <v>SOLADO EN CONCRETO SIMPLE DE 2500 PSI</v>
          </cell>
          <cell r="E624">
            <v>289800</v>
          </cell>
          <cell r="F624">
            <v>319030.46999999997</v>
          </cell>
        </row>
        <row r="625">
          <cell r="C625" t="str">
            <v>MORTERO DE PEGA 1:3</v>
          </cell>
          <cell r="E625">
            <v>365400</v>
          </cell>
          <cell r="F625">
            <v>402255.81</v>
          </cell>
        </row>
        <row r="626">
          <cell r="C626" t="str">
            <v>MORTERO DE REPELLO 1:3</v>
          </cell>
          <cell r="E626">
            <v>365400</v>
          </cell>
          <cell r="F626">
            <v>402255.81</v>
          </cell>
        </row>
        <row r="627">
          <cell r="C627" t="str">
            <v>IMPERMEABILIZANTE PARA MORTERO</v>
          </cell>
          <cell r="E627">
            <v>8568</v>
          </cell>
          <cell r="F627">
            <v>9432.2052000000003</v>
          </cell>
        </row>
        <row r="628">
          <cell r="C628" t="str">
            <v>TAPA EN CONCRETO SIMPLE DE 3000PSI</v>
          </cell>
          <cell r="E628">
            <v>340200</v>
          </cell>
          <cell r="F628">
            <v>374514.02999999997</v>
          </cell>
        </row>
        <row r="629">
          <cell r="C629" t="str">
            <v>ACERO DE REFUERZO TAPA</v>
          </cell>
          <cell r="E629">
            <v>3780</v>
          </cell>
          <cell r="F629">
            <v>4161.2669999999998</v>
          </cell>
        </row>
        <row r="630">
          <cell r="C630" t="str">
            <v>MARCO EN ANGULO PARA TAPA</v>
          </cell>
          <cell r="E630">
            <v>43873.2</v>
          </cell>
          <cell r="F630">
            <v>48298.438979999992</v>
          </cell>
        </row>
        <row r="631">
          <cell r="C631" t="str">
            <v>CINTA IDENTIFICACION DUCTERIA EXISTENTE ENTERRADA</v>
          </cell>
          <cell r="E631">
            <v>2363</v>
          </cell>
          <cell r="F631">
            <v>2601.342307142857</v>
          </cell>
        </row>
        <row r="632">
          <cell r="C632" t="str">
            <v xml:space="preserve">DUCTO PVC 3/4" X 3 MTS TUBO TIPO TDP </v>
          </cell>
          <cell r="E632">
            <v>3500</v>
          </cell>
          <cell r="F632">
            <v>3853.0250000000001</v>
          </cell>
        </row>
        <row r="633">
          <cell r="C633" t="str">
            <v xml:space="preserve">OBRA CIVIL ARENA DE PEÑA VIAJE X 3 MTS </v>
          </cell>
          <cell r="E633">
            <v>180594</v>
          </cell>
          <cell r="F633">
            <v>198809.48481428571</v>
          </cell>
        </row>
        <row r="634">
          <cell r="C634" t="str">
            <v>SOLDADURA PARA PVC</v>
          </cell>
          <cell r="E634">
            <v>72237</v>
          </cell>
          <cell r="F634">
            <v>79523.133407142857</v>
          </cell>
        </row>
        <row r="636">
          <cell r="C636" t="str">
            <v xml:space="preserve"> TUBERIA Y ACCESORIOS PVC SANITARIA Y VENTILACIÓN</v>
          </cell>
          <cell r="D636" t="str">
            <v xml:space="preserve"> </v>
          </cell>
          <cell r="E636" t="str">
            <v xml:space="preserve"> </v>
          </cell>
          <cell r="F636" t="str">
            <v xml:space="preserve"> </v>
          </cell>
        </row>
        <row r="637">
          <cell r="C637" t="str">
            <v xml:space="preserve"> TUBERIA Y ACCESORIOS 2"</v>
          </cell>
          <cell r="D637" t="str">
            <v xml:space="preserve"> </v>
          </cell>
          <cell r="E637" t="str">
            <v xml:space="preserve"> </v>
          </cell>
          <cell r="F637" t="str">
            <v xml:space="preserve"> </v>
          </cell>
        </row>
        <row r="638">
          <cell r="C638" t="str">
            <v xml:space="preserve"> TUBERIA PVC SANITARIA 2"</v>
          </cell>
          <cell r="D638" t="str">
            <v xml:space="preserve"> ml</v>
          </cell>
          <cell r="E638">
            <v>6917</v>
          </cell>
          <cell r="F638">
            <v>7614.6782642857142</v>
          </cell>
        </row>
        <row r="639">
          <cell r="C639" t="str">
            <v xml:space="preserve"> TUBERIA PVC VENTILACIÓN 2"</v>
          </cell>
          <cell r="D639" t="str">
            <v xml:space="preserve"> ml</v>
          </cell>
          <cell r="E639">
            <v>6567</v>
          </cell>
          <cell r="F639">
            <v>7229.3757642857145</v>
          </cell>
        </row>
        <row r="640">
          <cell r="C640" t="str">
            <v xml:space="preserve"> CODO 90 CxC PVC SANITARIA 2"</v>
          </cell>
          <cell r="D640" t="str">
            <v xml:space="preserve"> und</v>
          </cell>
          <cell r="E640">
            <v>1990</v>
          </cell>
          <cell r="F640">
            <v>2190.7199285714287</v>
          </cell>
        </row>
        <row r="641">
          <cell r="C641" t="str">
            <v xml:space="preserve"> CODO 45 CxC PVC SANITARIA 2"</v>
          </cell>
          <cell r="D641" t="str">
            <v xml:space="preserve"> und</v>
          </cell>
          <cell r="E641">
            <v>2400</v>
          </cell>
          <cell r="F641">
            <v>2642.0742857142855</v>
          </cell>
        </row>
        <row r="642">
          <cell r="C642" t="str">
            <v xml:space="preserve"> CODO SIFÓN PVC SANITARIA 2"</v>
          </cell>
          <cell r="D642" t="str">
            <v xml:space="preserve"> und</v>
          </cell>
          <cell r="E642">
            <v>3750</v>
          </cell>
          <cell r="F642">
            <v>4128.2410714285716</v>
          </cell>
        </row>
        <row r="643">
          <cell r="C643" t="str">
            <v xml:space="preserve"> CODO SIFÓN CON REGISTRO PVC SANITARIA 2"</v>
          </cell>
          <cell r="D643" t="str">
            <v xml:space="preserve"> und</v>
          </cell>
          <cell r="E643">
            <v>9255.5</v>
          </cell>
          <cell r="F643">
            <v>10189.049396428571</v>
          </cell>
        </row>
        <row r="644">
          <cell r="C644" t="str">
            <v xml:space="preserve"> REJILLA SIFÓN CONCENTRICO 3"X2"</v>
          </cell>
          <cell r="D644" t="str">
            <v xml:space="preserve"> und</v>
          </cell>
          <cell r="E644">
            <v>10900</v>
          </cell>
          <cell r="F644">
            <v>11999.420714285714</v>
          </cell>
        </row>
        <row r="645">
          <cell r="C645" t="str">
            <v xml:space="preserve"> TEE PVC SANITARIA 2"</v>
          </cell>
          <cell r="D645" t="str">
            <v xml:space="preserve"> und</v>
          </cell>
          <cell r="E645">
            <v>5050</v>
          </cell>
          <cell r="F645">
            <v>5559.3646428571428</v>
          </cell>
        </row>
        <row r="646">
          <cell r="C646" t="str">
            <v xml:space="preserve"> YEE PVC SANITARIA 2"</v>
          </cell>
          <cell r="D646" t="str">
            <v xml:space="preserve"> und</v>
          </cell>
          <cell r="E646">
            <v>4900</v>
          </cell>
          <cell r="F646">
            <v>5394.2349999999997</v>
          </cell>
        </row>
        <row r="647">
          <cell r="C647" t="str">
            <v xml:space="preserve"> YEE DOBLE PVC SANITARIA 2"</v>
          </cell>
          <cell r="D647" t="str">
            <v xml:space="preserve"> und</v>
          </cell>
          <cell r="E647">
            <v>7500</v>
          </cell>
          <cell r="F647">
            <v>8256.4821428571431</v>
          </cell>
        </row>
        <row r="648">
          <cell r="C648" t="str">
            <v xml:space="preserve"> UNIÓN PVC SANITARIA 2"</v>
          </cell>
          <cell r="D648" t="str">
            <v xml:space="preserve"> und</v>
          </cell>
          <cell r="E648">
            <v>1500</v>
          </cell>
          <cell r="F648">
            <v>1651.2964285714286</v>
          </cell>
        </row>
        <row r="649">
          <cell r="C649" t="str">
            <v xml:space="preserve"> TAPÓN DE PRUEBA PVC SANITARIA 2"</v>
          </cell>
          <cell r="D649" t="str">
            <v xml:space="preserve"> und</v>
          </cell>
          <cell r="E649">
            <v>1450</v>
          </cell>
          <cell r="F649">
            <v>1596.2532142857142</v>
          </cell>
        </row>
        <row r="650">
          <cell r="C650" t="str">
            <v xml:space="preserve"> ADAPTADOR DE LIMPIEZA PVC SANITARIA 2"</v>
          </cell>
          <cell r="D650" t="str">
            <v xml:space="preserve"> und</v>
          </cell>
          <cell r="E650">
            <v>8900</v>
          </cell>
          <cell r="F650">
            <v>9797.6921428571422</v>
          </cell>
        </row>
        <row r="651">
          <cell r="C651" t="str">
            <v xml:space="preserve"> ACCESORIOS INSTALACIONES SANITARIAS 2"</v>
          </cell>
          <cell r="D651" t="str">
            <v xml:space="preserve"> und</v>
          </cell>
          <cell r="E651">
            <v>5759.81</v>
          </cell>
          <cell r="F651">
            <v>6340.7691215000004</v>
          </cell>
        </row>
        <row r="653">
          <cell r="C653" t="str">
            <v xml:space="preserve"> TUBERIA Y ACCESORIOS 3"</v>
          </cell>
          <cell r="D653" t="str">
            <v xml:space="preserve"> </v>
          </cell>
          <cell r="E653" t="str">
            <v xml:space="preserve"> </v>
          </cell>
          <cell r="F653" t="str">
            <v xml:space="preserve"> </v>
          </cell>
        </row>
        <row r="654">
          <cell r="C654" t="str">
            <v xml:space="preserve"> TUBERIA PVC SANITARIA 3"</v>
          </cell>
          <cell r="D654" t="str">
            <v xml:space="preserve"> ml</v>
          </cell>
          <cell r="E654">
            <v>10333</v>
          </cell>
          <cell r="F654">
            <v>11375.230664285715</v>
          </cell>
        </row>
        <row r="655">
          <cell r="C655" t="str">
            <v xml:space="preserve"> TUBERIA PVC VENTILACIÓN 3"</v>
          </cell>
          <cell r="D655" t="str">
            <v xml:space="preserve"> ml</v>
          </cell>
          <cell r="E655">
            <v>9033</v>
          </cell>
          <cell r="F655">
            <v>9944.1070928571426</v>
          </cell>
        </row>
        <row r="656">
          <cell r="C656" t="str">
            <v xml:space="preserve"> CODO 90 CxC PVC SANITARIA 3"</v>
          </cell>
          <cell r="D656" t="str">
            <v xml:space="preserve"> und</v>
          </cell>
          <cell r="E656">
            <v>4914</v>
          </cell>
          <cell r="F656">
            <v>5409.6471000000001</v>
          </cell>
        </row>
        <row r="657">
          <cell r="C657" t="str">
            <v xml:space="preserve"> CODO 45 CxC PVC SANITARIA 3"</v>
          </cell>
          <cell r="D657" t="str">
            <v xml:space="preserve"> und</v>
          </cell>
          <cell r="E657">
            <v>5750</v>
          </cell>
          <cell r="F657">
            <v>6329.9696428571424</v>
          </cell>
        </row>
        <row r="658">
          <cell r="C658" t="str">
            <v xml:space="preserve"> TEE PVC SANITARIA 3"</v>
          </cell>
          <cell r="D658" t="str">
            <v xml:space="preserve"> und</v>
          </cell>
          <cell r="E658">
            <v>51102.25</v>
          </cell>
          <cell r="F658">
            <v>56256.641944642855</v>
          </cell>
        </row>
        <row r="659">
          <cell r="C659" t="str">
            <v xml:space="preserve"> CODO SIFÓN PVC SANITARIA 3"</v>
          </cell>
          <cell r="D659" t="str">
            <v xml:space="preserve"> und</v>
          </cell>
          <cell r="E659">
            <v>7954.38</v>
          </cell>
          <cell r="F659">
            <v>8756.692857</v>
          </cell>
        </row>
        <row r="660">
          <cell r="C660" t="str">
            <v xml:space="preserve"> REJILLA SIFÓN CONCENTRICO 4"X3"</v>
          </cell>
          <cell r="D660" t="str">
            <v xml:space="preserve"> und</v>
          </cell>
          <cell r="E660">
            <v>14900</v>
          </cell>
          <cell r="F660">
            <v>16402.877857142856</v>
          </cell>
        </row>
        <row r="661">
          <cell r="C661" t="str">
            <v xml:space="preserve"> TEE REDUCIDA 3x2 PVC SANITARIA 3"</v>
          </cell>
          <cell r="D661" t="str">
            <v xml:space="preserve"> und</v>
          </cell>
          <cell r="E661">
            <v>15027</v>
          </cell>
          <cell r="F661">
            <v>16542.687621428569</v>
          </cell>
        </row>
        <row r="662">
          <cell r="C662" t="str">
            <v xml:space="preserve"> YEE PVC SANITARIA 3"</v>
          </cell>
          <cell r="D662" t="str">
            <v xml:space="preserve"> und</v>
          </cell>
          <cell r="E662">
            <v>9500</v>
          </cell>
          <cell r="F662">
            <v>10458.210714285713</v>
          </cell>
        </row>
        <row r="663">
          <cell r="C663" t="str">
            <v xml:space="preserve"> YEE REDUCIDA 3x2 PVC SANITARIA</v>
          </cell>
          <cell r="D663" t="str">
            <v xml:space="preserve"> und</v>
          </cell>
          <cell r="E663">
            <v>15250</v>
          </cell>
          <cell r="F663">
            <v>16788.180357142857</v>
          </cell>
        </row>
        <row r="664">
          <cell r="C664" t="str">
            <v xml:space="preserve"> YEE DOBLE PVC SANITARIA 3"</v>
          </cell>
          <cell r="D664" t="str">
            <v xml:space="preserve"> und</v>
          </cell>
          <cell r="E664">
            <v>32900</v>
          </cell>
          <cell r="F664">
            <v>36218.434999999998</v>
          </cell>
        </row>
        <row r="665">
          <cell r="C665" t="str">
            <v xml:space="preserve"> YEE DOBLE 3x2 PVC SANITARIA</v>
          </cell>
          <cell r="D665" t="str">
            <v xml:space="preserve"> und</v>
          </cell>
          <cell r="E665">
            <v>15990</v>
          </cell>
          <cell r="F665">
            <v>17602.819928571429</v>
          </cell>
        </row>
        <row r="666">
          <cell r="C666" t="str">
            <v xml:space="preserve"> UNIÓN PVC SANITARIA 3"</v>
          </cell>
          <cell r="D666" t="str">
            <v xml:space="preserve"> und</v>
          </cell>
          <cell r="E666">
            <v>3559</v>
          </cell>
          <cell r="F666">
            <v>3917.975992857143</v>
          </cell>
        </row>
        <row r="667">
          <cell r="C667" t="str">
            <v xml:space="preserve"> TAPÓN DE PRUEBA PVC SANITARIA 3"</v>
          </cell>
          <cell r="D667" t="str">
            <v xml:space="preserve"> und</v>
          </cell>
          <cell r="E667">
            <v>1400</v>
          </cell>
          <cell r="F667">
            <v>1541.21</v>
          </cell>
        </row>
        <row r="668">
          <cell r="C668" t="str">
            <v xml:space="preserve"> ADAPTADOR DE LIMPIEZA PVC SANITARIA 3"</v>
          </cell>
          <cell r="D668" t="str">
            <v xml:space="preserve"> und</v>
          </cell>
          <cell r="E668">
            <v>14900</v>
          </cell>
          <cell r="F668">
            <v>16402.877857142856</v>
          </cell>
        </row>
        <row r="669">
          <cell r="C669" t="str">
            <v xml:space="preserve"> BUJE SOLDADO 3x2 PVC SANITARIA</v>
          </cell>
          <cell r="D669" t="str">
            <v xml:space="preserve"> und</v>
          </cell>
          <cell r="E669">
            <v>18134.84</v>
          </cell>
          <cell r="F669">
            <v>19963.997683142858</v>
          </cell>
        </row>
        <row r="670">
          <cell r="C670" t="str">
            <v xml:space="preserve"> ACCESORIOS INSTALACIONES SANITARIAS 3"</v>
          </cell>
          <cell r="D670" t="str">
            <v xml:space="preserve"> und</v>
          </cell>
          <cell r="E670">
            <v>11365.54</v>
          </cell>
          <cell r="F670">
            <v>12511.917073857143</v>
          </cell>
        </row>
        <row r="672">
          <cell r="C672" t="str">
            <v xml:space="preserve"> TUBERIA Y ACCESORIOS 4"</v>
          </cell>
          <cell r="D672" t="str">
            <v xml:space="preserve"> </v>
          </cell>
          <cell r="E672" t="str">
            <v xml:space="preserve"> </v>
          </cell>
          <cell r="F672" t="str">
            <v xml:space="preserve"> </v>
          </cell>
        </row>
        <row r="673">
          <cell r="C673" t="str">
            <v xml:space="preserve"> TUBERIA PVC SANITARIA 4"</v>
          </cell>
          <cell r="D673" t="str">
            <v xml:space="preserve"> ml</v>
          </cell>
          <cell r="E673">
            <v>13933</v>
          </cell>
          <cell r="F673">
            <v>15338.342092857143</v>
          </cell>
        </row>
        <row r="674">
          <cell r="C674" t="str">
            <v xml:space="preserve"> TUBERÍA DRENAJE 4"</v>
          </cell>
          <cell r="D674" t="str">
            <v xml:space="preserve"> ml</v>
          </cell>
          <cell r="E674">
            <v>33484.58</v>
          </cell>
          <cell r="F674">
            <v>36861.978244142854</v>
          </cell>
        </row>
        <row r="675">
          <cell r="C675" t="str">
            <v xml:space="preserve"> TUBERIA PVC VENTILACIÓN 4"</v>
          </cell>
          <cell r="D675" t="str">
            <v xml:space="preserve"> ml</v>
          </cell>
          <cell r="E675">
            <v>13150</v>
          </cell>
          <cell r="F675">
            <v>14476.365357142857</v>
          </cell>
        </row>
        <row r="676">
          <cell r="C676" t="str">
            <v xml:space="preserve"> CODO 90 CxC PVC SANITARIA 4"</v>
          </cell>
          <cell r="D676" t="str">
            <v xml:space="preserve"> und</v>
          </cell>
          <cell r="E676">
            <v>8900</v>
          </cell>
          <cell r="F676">
            <v>9797.6921428571422</v>
          </cell>
        </row>
        <row r="677">
          <cell r="C677" t="str">
            <v xml:space="preserve"> CODO 45 CxC PVC SANITARIA 4"</v>
          </cell>
          <cell r="D677" t="str">
            <v xml:space="preserve"> und</v>
          </cell>
          <cell r="E677">
            <v>11500</v>
          </cell>
          <cell r="F677">
            <v>12659.939285714285</v>
          </cell>
        </row>
        <row r="678">
          <cell r="C678" t="str">
            <v xml:space="preserve"> CODO SIFÓN PVC SANITARIA 4" </v>
          </cell>
          <cell r="D678" t="str">
            <v xml:space="preserve"> und</v>
          </cell>
          <cell r="E678">
            <v>17800</v>
          </cell>
          <cell r="F678">
            <v>19595.384285714284</v>
          </cell>
        </row>
        <row r="679">
          <cell r="C679" t="str">
            <v xml:space="preserve"> TEE PVC SANITARIA 4"</v>
          </cell>
          <cell r="D679" t="str">
            <v xml:space="preserve"> und</v>
          </cell>
          <cell r="E679">
            <v>11500</v>
          </cell>
          <cell r="F679">
            <v>12659.939285714285</v>
          </cell>
        </row>
        <row r="680">
          <cell r="C680" t="str">
            <v xml:space="preserve"> YEE PVC SANITARIA 4"</v>
          </cell>
          <cell r="D680" t="str">
            <v xml:space="preserve"> und</v>
          </cell>
          <cell r="E680">
            <v>17500</v>
          </cell>
          <cell r="F680">
            <v>19265.125</v>
          </cell>
        </row>
        <row r="681">
          <cell r="C681" t="str">
            <v xml:space="preserve"> YEE REDUCIDA 4x3 PVC SANITARIA</v>
          </cell>
          <cell r="D681" t="str">
            <v xml:space="preserve"> und</v>
          </cell>
          <cell r="E681">
            <v>29500</v>
          </cell>
          <cell r="F681">
            <v>32475.496428571427</v>
          </cell>
        </row>
        <row r="682">
          <cell r="C682" t="str">
            <v xml:space="preserve"> YEE REDUCIDA 4x2 PVC SANITARIA</v>
          </cell>
          <cell r="D682" t="str">
            <v xml:space="preserve"> und</v>
          </cell>
          <cell r="E682">
            <v>21900</v>
          </cell>
          <cell r="F682">
            <v>24108.927857142855</v>
          </cell>
        </row>
        <row r="683">
          <cell r="C683" t="str">
            <v xml:space="preserve"> YEE DOBLE PVC SANITARIA 4"</v>
          </cell>
          <cell r="D683" t="str">
            <v xml:space="preserve"> und</v>
          </cell>
          <cell r="E683">
            <v>41500</v>
          </cell>
          <cell r="F683">
            <v>45685.867857142854</v>
          </cell>
        </row>
        <row r="684">
          <cell r="C684" t="str">
            <v xml:space="preserve"> YEE DOBLE 4x2 PVC SANITARIA</v>
          </cell>
          <cell r="D684" t="str">
            <v xml:space="preserve"> und</v>
          </cell>
          <cell r="E684">
            <v>31900</v>
          </cell>
          <cell r="F684">
            <v>35117.570714285714</v>
          </cell>
        </row>
        <row r="685">
          <cell r="C685" t="str">
            <v xml:space="preserve"> UNIÓN PVC SANITARIA 4"</v>
          </cell>
          <cell r="D685" t="str">
            <v xml:space="preserve"> und</v>
          </cell>
          <cell r="E685">
            <v>4410</v>
          </cell>
          <cell r="F685">
            <v>4854.8114999999998</v>
          </cell>
        </row>
        <row r="686">
          <cell r="C686" t="str">
            <v xml:space="preserve"> TAPÓN DE PRUEBA PVC SANITARIA 4"</v>
          </cell>
          <cell r="D686" t="str">
            <v xml:space="preserve"> und</v>
          </cell>
          <cell r="E686">
            <v>3654</v>
          </cell>
          <cell r="F686">
            <v>4022.5580999999997</v>
          </cell>
        </row>
        <row r="687">
          <cell r="C687" t="str">
            <v xml:space="preserve"> ADAPTADOR DE LIMPIEZA PVC SANITARIA 4"</v>
          </cell>
          <cell r="D687" t="str">
            <v xml:space="preserve"> und</v>
          </cell>
          <cell r="E687">
            <v>19656</v>
          </cell>
          <cell r="F687">
            <v>21638.588400000001</v>
          </cell>
        </row>
        <row r="688">
          <cell r="C688" t="str">
            <v xml:space="preserve"> BUJE SOLDADO 4x3 PVC SANITARIA</v>
          </cell>
          <cell r="D688" t="str">
            <v xml:space="preserve"> und</v>
          </cell>
          <cell r="E688">
            <v>9072</v>
          </cell>
          <cell r="F688">
            <v>9987.0407999999989</v>
          </cell>
        </row>
        <row r="689">
          <cell r="C689" t="str">
            <v xml:space="preserve"> BUJE SOLDADO 4x2 PVC SANITARIA</v>
          </cell>
          <cell r="D689" t="str">
            <v xml:space="preserve"> und</v>
          </cell>
          <cell r="E689">
            <v>7182</v>
          </cell>
          <cell r="F689">
            <v>7906.4072999999999</v>
          </cell>
        </row>
        <row r="690">
          <cell r="C690" t="str">
            <v xml:space="preserve"> ACCESORIOS INSTALACIONES SANITARIAS 4"</v>
          </cell>
          <cell r="D690" t="str">
            <v xml:space="preserve"> und</v>
          </cell>
          <cell r="E690">
            <v>17661.419999999998</v>
          </cell>
          <cell r="F690">
            <v>19442.826512999996</v>
          </cell>
        </row>
        <row r="691">
          <cell r="C691" t="str">
            <v xml:space="preserve"> REJILLA SIFÓN CONCENTRICO 5"X4"</v>
          </cell>
          <cell r="D691" t="str">
            <v xml:space="preserve"> und</v>
          </cell>
          <cell r="E691">
            <v>21950</v>
          </cell>
          <cell r="F691">
            <v>24163.971071428572</v>
          </cell>
        </row>
        <row r="693">
          <cell r="C693" t="str">
            <v xml:space="preserve"> TUBERIA Y ACCESORIOS 6"</v>
          </cell>
          <cell r="D693" t="str">
            <v xml:space="preserve"> </v>
          </cell>
          <cell r="E693" t="str">
            <v xml:space="preserve"> </v>
          </cell>
          <cell r="F693" t="str">
            <v xml:space="preserve"> </v>
          </cell>
        </row>
        <row r="694">
          <cell r="C694" t="str">
            <v xml:space="preserve"> TUBERIA PVC SANITARIA 6"</v>
          </cell>
          <cell r="D694" t="str">
            <v xml:space="preserve"> ml</v>
          </cell>
          <cell r="E694">
            <v>25500</v>
          </cell>
          <cell r="F694">
            <v>28072.039285714287</v>
          </cell>
        </row>
        <row r="695">
          <cell r="C695" t="str">
            <v xml:space="preserve"> CODO 90 CxC PVC SANITARIA 6"</v>
          </cell>
          <cell r="D695" t="str">
            <v xml:space="preserve"> und</v>
          </cell>
          <cell r="E695">
            <v>84300</v>
          </cell>
          <cell r="F695">
            <v>92802.859285714279</v>
          </cell>
        </row>
        <row r="696">
          <cell r="C696" t="str">
            <v xml:space="preserve"> CODO 45 CxC PVC SANITARIA 6"</v>
          </cell>
          <cell r="D696" t="str">
            <v xml:space="preserve"> und</v>
          </cell>
          <cell r="E696">
            <v>40200</v>
          </cell>
          <cell r="F696">
            <v>44254.744285714281</v>
          </cell>
        </row>
        <row r="697">
          <cell r="C697" t="str">
            <v xml:space="preserve"> CODO 22,5 CxC PVC SANITARIA 6"</v>
          </cell>
          <cell r="D697" t="str">
            <v xml:space="preserve"> und</v>
          </cell>
          <cell r="E697">
            <v>40200</v>
          </cell>
          <cell r="F697">
            <v>44254.744285714281</v>
          </cell>
        </row>
        <row r="698">
          <cell r="C698" t="str">
            <v xml:space="preserve"> TEE PVC SANITARIA 6"</v>
          </cell>
          <cell r="D698" t="str">
            <v xml:space="preserve"> und</v>
          </cell>
          <cell r="E698">
            <v>108500</v>
          </cell>
          <cell r="F698">
            <v>119443.77499999999</v>
          </cell>
        </row>
        <row r="699">
          <cell r="C699" t="str">
            <v xml:space="preserve"> YEE PVC SANITARIA 6"</v>
          </cell>
          <cell r="D699" t="str">
            <v xml:space="preserve"> und</v>
          </cell>
          <cell r="E699">
            <v>95800</v>
          </cell>
          <cell r="F699">
            <v>105462.79857142858</v>
          </cell>
        </row>
        <row r="700">
          <cell r="C700" t="str">
            <v xml:space="preserve"> YEE REDUCIDA 6x4 PVC SANITARIA</v>
          </cell>
          <cell r="D700" t="str">
            <v xml:space="preserve"> und</v>
          </cell>
          <cell r="E700">
            <v>99500</v>
          </cell>
          <cell r="F700">
            <v>109535.99642857142</v>
          </cell>
        </row>
        <row r="701">
          <cell r="C701" t="str">
            <v xml:space="preserve"> UNIÓN PVC SANITARIA 6"</v>
          </cell>
          <cell r="D701" t="str">
            <v xml:space="preserve"> und</v>
          </cell>
          <cell r="E701">
            <v>22600</v>
          </cell>
          <cell r="F701">
            <v>24879.532857142854</v>
          </cell>
        </row>
        <row r="702">
          <cell r="C702" t="str">
            <v xml:space="preserve"> TAPÓN DE PRUEBA PVC SANITARIA 6"</v>
          </cell>
          <cell r="D702" t="str">
            <v xml:space="preserve"> und</v>
          </cell>
          <cell r="E702">
            <v>22800</v>
          </cell>
          <cell r="F702">
            <v>25099.705714285712</v>
          </cell>
        </row>
        <row r="703">
          <cell r="C703" t="str">
            <v xml:space="preserve"> ADAPTADOR DE LIMPIEZA PVC SANITARIA 6"</v>
          </cell>
          <cell r="D703" t="str">
            <v xml:space="preserve"> und</v>
          </cell>
          <cell r="E703">
            <v>54200</v>
          </cell>
          <cell r="F703">
            <v>59666.844285714287</v>
          </cell>
        </row>
        <row r="704">
          <cell r="C704" t="str">
            <v xml:space="preserve"> BUJE SOLDADO 6x4 PVC SANITARIA</v>
          </cell>
          <cell r="D704" t="str">
            <v xml:space="preserve"> und</v>
          </cell>
          <cell r="E704">
            <v>30900</v>
          </cell>
          <cell r="F704">
            <v>34016.70642857143</v>
          </cell>
        </row>
        <row r="705">
          <cell r="C705" t="str">
            <v xml:space="preserve"> ACCESORIOS INSTALACIONES SANITARIAS 6"</v>
          </cell>
          <cell r="D705" t="str">
            <v xml:space="preserve"> und</v>
          </cell>
          <cell r="E705">
            <v>65000</v>
          </cell>
          <cell r="F705">
            <v>71556.178571428565</v>
          </cell>
        </row>
        <row r="706">
          <cell r="C706" t="str">
            <v xml:space="preserve"> TUBERIA PVC SANITARIA ESTR 6" S8 NTC 3722-3</v>
          </cell>
          <cell r="D706" t="str">
            <v xml:space="preserve"> ml</v>
          </cell>
          <cell r="E706">
            <v>29200</v>
          </cell>
          <cell r="F706">
            <v>32145.237142857142</v>
          </cell>
        </row>
        <row r="707">
          <cell r="C707" t="str">
            <v xml:space="preserve"> TUBERIA PVC SANITARIA ESTR 8" S8 NTC 3722-3</v>
          </cell>
          <cell r="D707" t="str">
            <v xml:space="preserve"> ml</v>
          </cell>
          <cell r="E707">
            <v>39900</v>
          </cell>
          <cell r="F707">
            <v>43924.485000000001</v>
          </cell>
        </row>
        <row r="708">
          <cell r="C708" t="str">
            <v xml:space="preserve"> LUBRICANTE TUBERIA UM</v>
          </cell>
          <cell r="D708" t="str">
            <v xml:space="preserve"> und</v>
          </cell>
          <cell r="E708">
            <v>18800</v>
          </cell>
          <cell r="F708">
            <v>20696.248571428572</v>
          </cell>
        </row>
        <row r="709">
          <cell r="C709" t="str">
            <v xml:space="preserve"> TUBO PARA SANEAMIENTO DE PVC DE DOBLE PARED, LA EXTERIOR CORRUGADA Y LA INTERIOR LISA, RIGIDEZ ANULAR NOMINAL 8 kN/m² DIAMETRO 36"</v>
          </cell>
          <cell r="D709" t="str">
            <v>ml</v>
          </cell>
          <cell r="E709">
            <v>1090348.3</v>
          </cell>
          <cell r="F709">
            <v>1200325.5024592858</v>
          </cell>
        </row>
        <row r="710">
          <cell r="C710" t="str">
            <v xml:space="preserve"> TUBO PARA SANEAMIENTO DE PVC DE DOBLE PARED, LA EXTERIOR CORRUGADA Y LA INTERIOR LISA, RIGIDEZ ANULAR NOMINAL 8 kN/m² DIAMETRO 16"</v>
          </cell>
          <cell r="D710" t="str">
            <v>ml</v>
          </cell>
          <cell r="E710">
            <v>170097.58</v>
          </cell>
          <cell r="F710">
            <v>187254.35090842855</v>
          </cell>
        </row>
        <row r="711">
          <cell r="C711" t="str">
            <v>VÁLVULA DE VENTILACIÓN DE PVC, DE 110 MM DE DIÁMETRO, MODELO MAXIVENT "ADEQUA", PARA TUBERÍA DE VENTILACIÓN PRIMARIA O SECUNDARIA.</v>
          </cell>
          <cell r="D711" t="str">
            <v>und</v>
          </cell>
          <cell r="E711">
            <v>189750</v>
          </cell>
          <cell r="F711">
            <v>208888.9982142857</v>
          </cell>
        </row>
        <row r="712">
          <cell r="C712" t="str">
            <v>LÍQUIDO LIMPIADOR PARA PEGADO MEDIANTE ADHESIVO DE TUBOS Y ACCESORIOS DE PVC, "ADEQUA".</v>
          </cell>
          <cell r="D712" t="str">
            <v>l</v>
          </cell>
          <cell r="E712">
            <v>31509.56</v>
          </cell>
          <cell r="F712">
            <v>34687.749262571429</v>
          </cell>
        </row>
        <row r="713">
          <cell r="C713" t="str">
            <v>ADHESIVO PARA TUBOS Y ACCESORIOS DE PVC, "ADEQUA"</v>
          </cell>
          <cell r="D713" t="str">
            <v>kg</v>
          </cell>
          <cell r="E713">
            <v>41726.300000000003</v>
          </cell>
          <cell r="F713">
            <v>45934.993445</v>
          </cell>
        </row>
        <row r="714">
          <cell r="C714" t="str">
            <v xml:space="preserve"> ACCESORIOS INSTALACIONES SANITARIAS 10"</v>
          </cell>
          <cell r="D714" t="str">
            <v>und</v>
          </cell>
          <cell r="E714">
            <v>75000</v>
          </cell>
          <cell r="F714">
            <v>82564.82142857142</v>
          </cell>
        </row>
        <row r="715">
          <cell r="C715" t="str">
            <v xml:space="preserve"> TUBERIA PVC SANITARIA 10"</v>
          </cell>
          <cell r="D715" t="str">
            <v>ml</v>
          </cell>
          <cell r="E715">
            <v>30000</v>
          </cell>
          <cell r="F715">
            <v>33025.928571428572</v>
          </cell>
        </row>
        <row r="716">
          <cell r="C716" t="str">
            <v>CANAL EN PVC 5" (INCLUYE ACCESORIOS Y ELEMENTOS DE FIJACIÓN)</v>
          </cell>
          <cell r="D716" t="str">
            <v>ml</v>
          </cell>
          <cell r="E716">
            <v>110000</v>
          </cell>
          <cell r="F716">
            <v>121095.07142857142</v>
          </cell>
        </row>
        <row r="717">
          <cell r="C717" t="str">
            <v>CANAL EN PVC 6" (INCLUYE ACCESORIOS Y ELEMENTOS DE FIJACIÓN)</v>
          </cell>
          <cell r="D717" t="str">
            <v>ml</v>
          </cell>
          <cell r="E717">
            <v>140000</v>
          </cell>
          <cell r="F717">
            <v>154121</v>
          </cell>
        </row>
        <row r="723">
          <cell r="C723" t="str">
            <v xml:space="preserve"> TUBERIA Y ACCESORIOS PVC PRESIÓN</v>
          </cell>
          <cell r="D723" t="str">
            <v xml:space="preserve"> </v>
          </cell>
          <cell r="E723" t="str">
            <v xml:space="preserve"> </v>
          </cell>
          <cell r="F723" t="str">
            <v xml:space="preserve"> </v>
          </cell>
        </row>
        <row r="724">
          <cell r="C724" t="str">
            <v xml:space="preserve"> TUBERIA Y ACCESORIOS 1/2"</v>
          </cell>
          <cell r="D724" t="str">
            <v xml:space="preserve"> </v>
          </cell>
          <cell r="E724" t="str">
            <v xml:space="preserve"> </v>
          </cell>
          <cell r="F724" t="str">
            <v xml:space="preserve"> </v>
          </cell>
        </row>
        <row r="725">
          <cell r="C725" t="str">
            <v xml:space="preserve"> TUBERIA PVC PRESIÓN 1/2" RDE 13.5</v>
          </cell>
          <cell r="D725" t="str">
            <v xml:space="preserve"> ml</v>
          </cell>
          <cell r="E725">
            <v>2372</v>
          </cell>
          <cell r="F725">
            <v>2611.2500857142854</v>
          </cell>
        </row>
        <row r="726">
          <cell r="C726" t="str">
            <v xml:space="preserve"> CODO 90 PVC PRESIÓN 1/2"</v>
          </cell>
          <cell r="D726" t="str">
            <v xml:space="preserve"> und</v>
          </cell>
          <cell r="E726">
            <v>576.47</v>
          </cell>
          <cell r="F726">
            <v>634.61523478571428</v>
          </cell>
        </row>
        <row r="727">
          <cell r="C727" t="str">
            <v xml:space="preserve"> TEE PVC PRESIÓN 1/2"</v>
          </cell>
          <cell r="D727" t="str">
            <v xml:space="preserve"> und</v>
          </cell>
          <cell r="E727">
            <v>759.3</v>
          </cell>
          <cell r="F727">
            <v>835.88625214285707</v>
          </cell>
        </row>
        <row r="728">
          <cell r="C728" t="str">
            <v xml:space="preserve"> UNIÓN LISA PVC PRESIÓN 1/2"</v>
          </cell>
          <cell r="D728" t="str">
            <v xml:space="preserve"> und</v>
          </cell>
          <cell r="E728">
            <v>368.28</v>
          </cell>
          <cell r="F728">
            <v>405.42629914285709</v>
          </cell>
        </row>
        <row r="729">
          <cell r="C729" t="str">
            <v xml:space="preserve"> UNIÓN HEMBRA PVC PRESIÓN 1/2"</v>
          </cell>
          <cell r="D729" t="str">
            <v xml:space="preserve"> und</v>
          </cell>
          <cell r="E729">
            <v>448.76</v>
          </cell>
          <cell r="F729">
            <v>494.02385685714285</v>
          </cell>
        </row>
        <row r="730">
          <cell r="C730" t="str">
            <v xml:space="preserve"> UNIÓN MACHO PVC PRESIÓN 1/2"</v>
          </cell>
          <cell r="D730" t="str">
            <v xml:space="preserve"> und</v>
          </cell>
          <cell r="E730">
            <v>397.15</v>
          </cell>
          <cell r="F730">
            <v>437.20825107142855</v>
          </cell>
        </row>
        <row r="731">
          <cell r="C731" t="str">
            <v xml:space="preserve"> TAPÓN ROSCADO PVC PRESIÓN 1/2"</v>
          </cell>
          <cell r="D731" t="str">
            <v xml:space="preserve"> und</v>
          </cell>
          <cell r="E731">
            <v>449.63</v>
          </cell>
          <cell r="F731">
            <v>494.98160878571429</v>
          </cell>
        </row>
        <row r="732">
          <cell r="C732" t="str">
            <v xml:space="preserve"> ACCESORIOS INSTALACIONES HIDRÁULICAS 1/2"</v>
          </cell>
          <cell r="D732" t="str">
            <v xml:space="preserve"> und</v>
          </cell>
          <cell r="E732">
            <v>390</v>
          </cell>
          <cell r="F732">
            <v>429.33707142857145</v>
          </cell>
        </row>
        <row r="733">
          <cell r="C733" t="str">
            <v xml:space="preserve"> NIPLE HG L=0.30m 1/2"</v>
          </cell>
          <cell r="D733" t="str">
            <v xml:space="preserve"> ml</v>
          </cell>
          <cell r="E733">
            <v>8390</v>
          </cell>
          <cell r="F733">
            <v>9236.2513571428572</v>
          </cell>
        </row>
        <row r="734">
          <cell r="C734" t="str">
            <v xml:space="preserve"> VÁLVULA DE BOLA 1/2"</v>
          </cell>
          <cell r="D734" t="str">
            <v xml:space="preserve"> und</v>
          </cell>
          <cell r="E734">
            <v>9766</v>
          </cell>
          <cell r="F734">
            <v>10751.040614285714</v>
          </cell>
        </row>
        <row r="736">
          <cell r="C736" t="str">
            <v xml:space="preserve"> TUBERIA Y ACCESORIOS 3/4"</v>
          </cell>
          <cell r="D736" t="str">
            <v xml:space="preserve"> </v>
          </cell>
          <cell r="E736" t="str">
            <v xml:space="preserve"> </v>
          </cell>
          <cell r="F736" t="str">
            <v xml:space="preserve"> </v>
          </cell>
        </row>
        <row r="737">
          <cell r="C737" t="str">
            <v xml:space="preserve"> TUBERIA PVC PRESIÓN 3/4" RDE 21</v>
          </cell>
          <cell r="D737" t="str">
            <v xml:space="preserve"> ml</v>
          </cell>
          <cell r="E737">
            <v>2940</v>
          </cell>
          <cell r="F737">
            <v>3236.5409999999997</v>
          </cell>
        </row>
        <row r="738">
          <cell r="C738" t="str">
            <v xml:space="preserve"> CODO 90 PVC PRESIÓN 3/4"</v>
          </cell>
          <cell r="D738" t="str">
            <v xml:space="preserve"> und</v>
          </cell>
          <cell r="E738">
            <v>922.88</v>
          </cell>
          <cell r="F738">
            <v>1015.9656319999999</v>
          </cell>
        </row>
        <row r="739">
          <cell r="C739" t="str">
            <v xml:space="preserve"> TEE PVC PRESIÓN 3/4"</v>
          </cell>
          <cell r="D739" t="str">
            <v xml:space="preserve"> und</v>
          </cell>
          <cell r="E739">
            <v>1284.1600000000001</v>
          </cell>
          <cell r="F739">
            <v>1413.6858811428572</v>
          </cell>
        </row>
        <row r="740">
          <cell r="C740" t="str">
            <v xml:space="preserve"> UNIÓN LISA PVC PRESIÓN 3/4"</v>
          </cell>
          <cell r="D740" t="str">
            <v xml:space="preserve"> und</v>
          </cell>
          <cell r="E740">
            <v>580.85</v>
          </cell>
          <cell r="F740">
            <v>639.43702035714284</v>
          </cell>
        </row>
        <row r="741">
          <cell r="C741" t="str">
            <v xml:space="preserve"> UNIÓN HEMBRA PVC PRESIÓN 3/4"</v>
          </cell>
          <cell r="D741" t="str">
            <v xml:space="preserve"> und</v>
          </cell>
          <cell r="E741">
            <v>807.41</v>
          </cell>
          <cell r="F741">
            <v>888.84883292857137</v>
          </cell>
        </row>
        <row r="742">
          <cell r="C742" t="str">
            <v xml:space="preserve"> UNIÓN MACHO PVC PRESIÓN 3/4"</v>
          </cell>
          <cell r="D742" t="str">
            <v xml:space="preserve"> und</v>
          </cell>
          <cell r="E742">
            <v>719.94</v>
          </cell>
          <cell r="F742">
            <v>792.55623385714284</v>
          </cell>
        </row>
        <row r="743">
          <cell r="C743" t="str">
            <v xml:space="preserve"> BUJE SOLDADO 3/4x1/2" PVC PRESIÓN</v>
          </cell>
          <cell r="D743" t="str">
            <v xml:space="preserve"> und</v>
          </cell>
          <cell r="E743">
            <v>588.1</v>
          </cell>
          <cell r="F743">
            <v>647.41828642857149</v>
          </cell>
        </row>
        <row r="744">
          <cell r="C744" t="str">
            <v xml:space="preserve"> TAPÓN ROSCADO PVC PRESIÓN 3/4"</v>
          </cell>
          <cell r="D744" t="str">
            <v xml:space="preserve"> und</v>
          </cell>
          <cell r="E744">
            <v>588.1</v>
          </cell>
          <cell r="F744">
            <v>647.41828642857149</v>
          </cell>
        </row>
        <row r="745">
          <cell r="C745" t="str">
            <v xml:space="preserve"> TAPÓN SOLDADO PVC PRESIÓN 3/4"</v>
          </cell>
          <cell r="D745" t="str">
            <v xml:space="preserve"> und</v>
          </cell>
          <cell r="E745">
            <v>659.58</v>
          </cell>
          <cell r="F745">
            <v>726.1080655714286</v>
          </cell>
        </row>
        <row r="746">
          <cell r="C746" t="str">
            <v xml:space="preserve"> ACCESORIOS INSTALACIONES HIDRÁULICAS 3/4"</v>
          </cell>
          <cell r="D746" t="str">
            <v xml:space="preserve"> und</v>
          </cell>
          <cell r="E746">
            <v>956.3125</v>
          </cell>
          <cell r="F746">
            <v>1052.7702772321429</v>
          </cell>
        </row>
        <row r="747">
          <cell r="C747" t="str">
            <v xml:space="preserve"> NIPLE HG L=0.30m 3/4"</v>
          </cell>
          <cell r="D747" t="str">
            <v xml:space="preserve"> ml</v>
          </cell>
          <cell r="E747">
            <v>16200</v>
          </cell>
          <cell r="F747">
            <v>17834.001428571428</v>
          </cell>
        </row>
        <row r="748">
          <cell r="C748" t="str">
            <v xml:space="preserve"> VÁLVULA DE BOLA 3/4"</v>
          </cell>
          <cell r="D748" t="str">
            <v xml:space="preserve"> und</v>
          </cell>
          <cell r="E748">
            <v>11903.75</v>
          </cell>
          <cell r="F748">
            <v>13104.413241071428</v>
          </cell>
        </row>
        <row r="750">
          <cell r="C750" t="str">
            <v xml:space="preserve"> TUBERIA Y ACCESORIOS 1"</v>
          </cell>
          <cell r="D750" t="str">
            <v xml:space="preserve"> </v>
          </cell>
          <cell r="E750" t="str">
            <v xml:space="preserve"> </v>
          </cell>
          <cell r="F750" t="str">
            <v xml:space="preserve"> </v>
          </cell>
        </row>
        <row r="751">
          <cell r="C751" t="str">
            <v xml:space="preserve"> TUBERIA PVC PRESIÓN 1" RDE 21</v>
          </cell>
          <cell r="D751" t="str">
            <v xml:space="preserve"> ml</v>
          </cell>
          <cell r="E751">
            <v>4125</v>
          </cell>
          <cell r="F751">
            <v>4541.0651785714281</v>
          </cell>
        </row>
        <row r="752">
          <cell r="C752" t="str">
            <v xml:space="preserve"> CODO 90 PVC PRESIÓN 1"</v>
          </cell>
          <cell r="D752" t="str">
            <v xml:space="preserve"> und</v>
          </cell>
          <cell r="E752">
            <v>1803.78</v>
          </cell>
          <cell r="F752">
            <v>1985.7169812857142</v>
          </cell>
        </row>
        <row r="753">
          <cell r="C753" t="str">
            <v xml:space="preserve"> TEE PVC PRESIÓN 1"</v>
          </cell>
          <cell r="D753" t="str">
            <v xml:space="preserve"> und</v>
          </cell>
          <cell r="E753">
            <v>2508.84</v>
          </cell>
          <cell r="F753">
            <v>2761.8923545714288</v>
          </cell>
        </row>
        <row r="754">
          <cell r="C754" t="str">
            <v xml:space="preserve"> UNIÓN LISA PVC PRESIÓN 1"</v>
          </cell>
          <cell r="D754" t="str">
            <v xml:space="preserve"> und</v>
          </cell>
          <cell r="E754">
            <v>951.75</v>
          </cell>
          <cell r="F754">
            <v>1047.7475839285714</v>
          </cell>
        </row>
        <row r="755">
          <cell r="C755" t="str">
            <v xml:space="preserve"> UNIÓN HEMBRA PVC PRESIÓN 1"</v>
          </cell>
          <cell r="D755" t="str">
            <v xml:space="preserve"> und</v>
          </cell>
          <cell r="E755">
            <v>1799.4</v>
          </cell>
          <cell r="F755">
            <v>1980.8951957142858</v>
          </cell>
        </row>
        <row r="756">
          <cell r="C756" t="str">
            <v xml:space="preserve"> UNIÓN MACHO PVC PRESIÓN 1"</v>
          </cell>
          <cell r="D756" t="str">
            <v xml:space="preserve"> und</v>
          </cell>
          <cell r="E756">
            <v>1502.85</v>
          </cell>
          <cell r="F756">
            <v>1654.4338917857142</v>
          </cell>
        </row>
        <row r="757">
          <cell r="C757" t="str">
            <v xml:space="preserve"> BUJE SOLDADO 1x3/4" PVC PRESIÓN</v>
          </cell>
          <cell r="D757" t="str">
            <v xml:space="preserve"> und</v>
          </cell>
          <cell r="E757">
            <v>1450</v>
          </cell>
          <cell r="F757">
            <v>1596.2532142857142</v>
          </cell>
        </row>
        <row r="758">
          <cell r="C758" t="str">
            <v xml:space="preserve"> BUJE SOLDADO 1x1/2" PVC PRESIÓN</v>
          </cell>
          <cell r="D758" t="str">
            <v xml:space="preserve"> und</v>
          </cell>
          <cell r="E758">
            <v>1103.08</v>
          </cell>
          <cell r="F758">
            <v>1214.3413762857142</v>
          </cell>
        </row>
        <row r="759">
          <cell r="C759" t="str">
            <v xml:space="preserve"> TAPÓN ROSCADO PVC PRESIÓN 1"</v>
          </cell>
          <cell r="D759" t="str">
            <v xml:space="preserve"> und</v>
          </cell>
          <cell r="E759">
            <v>1875.5</v>
          </cell>
          <cell r="F759">
            <v>2064.6709678571428</v>
          </cell>
        </row>
        <row r="760">
          <cell r="C760" t="str">
            <v xml:space="preserve"> TAPÓN SOLDADO PVC PRESIÓN 1"</v>
          </cell>
          <cell r="D760" t="str">
            <v xml:space="preserve"> und</v>
          </cell>
          <cell r="E760">
            <v>1103.08</v>
          </cell>
          <cell r="F760">
            <v>1214.3413762857142</v>
          </cell>
        </row>
        <row r="761">
          <cell r="C761" t="str">
            <v xml:space="preserve"> ACCESORIOS INSTALACIONES HIDRÁULICAS 1"</v>
          </cell>
          <cell r="D761" t="str">
            <v xml:space="preserve"> und</v>
          </cell>
          <cell r="E761">
            <v>1473.0333333333333</v>
          </cell>
          <cell r="F761">
            <v>1621.6097883333332</v>
          </cell>
        </row>
        <row r="762">
          <cell r="C762" t="str">
            <v xml:space="preserve"> NIPLE HG L=0.30m 1"</v>
          </cell>
          <cell r="D762" t="str">
            <v xml:space="preserve"> ml</v>
          </cell>
          <cell r="E762">
            <v>18600</v>
          </cell>
          <cell r="F762">
            <v>20476.075714285715</v>
          </cell>
        </row>
        <row r="763">
          <cell r="C763" t="str">
            <v xml:space="preserve"> VÁLVULA DE BOLA 1"</v>
          </cell>
          <cell r="D763" t="str">
            <v xml:space="preserve"> und</v>
          </cell>
          <cell r="E763">
            <v>14700</v>
          </cell>
          <cell r="F763">
            <v>16182.705</v>
          </cell>
        </row>
        <row r="765">
          <cell r="C765" t="str">
            <v xml:space="preserve"> TUBERIA Y ACCESORIOS 1 1/4"</v>
          </cell>
          <cell r="D765" t="str">
            <v xml:space="preserve"> </v>
          </cell>
          <cell r="E765" t="str">
            <v xml:space="preserve"> </v>
          </cell>
          <cell r="F765" t="str">
            <v xml:space="preserve"> </v>
          </cell>
        </row>
        <row r="766">
          <cell r="C766" t="str">
            <v xml:space="preserve"> TUBERIA PVC PRESIÓN 1 1/4" RDE 21</v>
          </cell>
          <cell r="D766" t="str">
            <v xml:space="preserve"> ml</v>
          </cell>
          <cell r="E766">
            <v>7431</v>
          </cell>
          <cell r="F766">
            <v>8180.5225071428567</v>
          </cell>
        </row>
        <row r="767">
          <cell r="C767" t="str">
            <v xml:space="preserve"> CODO 90 PVC PRESIÓN 1 1/4"</v>
          </cell>
          <cell r="D767" t="str">
            <v xml:space="preserve"> und</v>
          </cell>
          <cell r="E767">
            <v>3464.09</v>
          </cell>
          <cell r="F767">
            <v>3813.4929634999999</v>
          </cell>
        </row>
        <row r="768">
          <cell r="C768" t="str">
            <v xml:space="preserve"> TEE PVC PRESIÓN 1 1/4"</v>
          </cell>
          <cell r="D768" t="str">
            <v xml:space="preserve"> und</v>
          </cell>
          <cell r="E768">
            <v>6479.42</v>
          </cell>
          <cell r="F768">
            <v>7132.9620701428566</v>
          </cell>
        </row>
        <row r="769">
          <cell r="C769" t="str">
            <v xml:space="preserve"> UNIÓN LISA PVC PRESIÓN 1 1/4"</v>
          </cell>
          <cell r="D769" t="str">
            <v xml:space="preserve"> und</v>
          </cell>
          <cell r="E769">
            <v>1742.54</v>
          </cell>
          <cell r="F769">
            <v>1918.3000524285712</v>
          </cell>
        </row>
        <row r="770">
          <cell r="C770" t="str">
            <v xml:space="preserve"> UNIÓN HEMBRA PVC PRESIÓN 1 1/4"</v>
          </cell>
          <cell r="D770" t="str">
            <v xml:space="preserve"> und</v>
          </cell>
          <cell r="E770">
            <v>2941.85</v>
          </cell>
          <cell r="F770">
            <v>3238.5775989285712</v>
          </cell>
        </row>
        <row r="771">
          <cell r="C771" t="str">
            <v xml:space="preserve"> UNIÓN MACHO PVC PRESIÓN 1 1/4"</v>
          </cell>
          <cell r="D771" t="str">
            <v xml:space="preserve"> und</v>
          </cell>
          <cell r="E771">
            <v>3163.16</v>
          </cell>
          <cell r="F771">
            <v>3482.2098739999997</v>
          </cell>
        </row>
        <row r="772">
          <cell r="C772" t="str">
            <v xml:space="preserve"> BUJE SOLDADO 1 1/4x1" PVC PRESIÓN</v>
          </cell>
          <cell r="D772" t="str">
            <v xml:space="preserve"> und</v>
          </cell>
          <cell r="E772">
            <v>3100</v>
          </cell>
          <cell r="F772">
            <v>3412.6792857142855</v>
          </cell>
        </row>
        <row r="773">
          <cell r="C773" t="str">
            <v xml:space="preserve"> TAPÓN ROSCADO PVC PRESIÓN 1 1/4"</v>
          </cell>
          <cell r="D773" t="str">
            <v xml:space="preserve"> und</v>
          </cell>
          <cell r="E773">
            <v>3500</v>
          </cell>
          <cell r="F773">
            <v>3853.0250000000001</v>
          </cell>
        </row>
        <row r="774">
          <cell r="C774" t="str">
            <v xml:space="preserve"> TAPÓN SOLDADO PVC PRESIÓN 1 1/4"</v>
          </cell>
          <cell r="D774" t="str">
            <v xml:space="preserve"> und</v>
          </cell>
          <cell r="E774">
            <v>2656.67</v>
          </cell>
          <cell r="F774">
            <v>2924.6331219285712</v>
          </cell>
        </row>
        <row r="775">
          <cell r="C775" t="str">
            <v xml:space="preserve"> ACCESORIOS INSTALACIONES HIDRÁULICAS 1 1/4"</v>
          </cell>
          <cell r="D775" t="str">
            <v xml:space="preserve"> und</v>
          </cell>
          <cell r="E775">
            <v>3464.125</v>
          </cell>
          <cell r="F775">
            <v>3813.5314937499998</v>
          </cell>
        </row>
        <row r="776">
          <cell r="C776" t="str">
            <v xml:space="preserve"> NIPLE HG L=0.30m 1 1/4"</v>
          </cell>
          <cell r="D776" t="str">
            <v xml:space="preserve"> ml</v>
          </cell>
          <cell r="E776">
            <v>24700</v>
          </cell>
          <cell r="F776">
            <v>27191.347857142857</v>
          </cell>
        </row>
        <row r="777">
          <cell r="C777" t="str">
            <v xml:space="preserve"> VÁLVULA DE BOLA 1 1/4"</v>
          </cell>
          <cell r="D777" t="str">
            <v xml:space="preserve"> und</v>
          </cell>
          <cell r="E777">
            <v>12679.5</v>
          </cell>
          <cell r="F777">
            <v>13958.408710714286</v>
          </cell>
        </row>
        <row r="779">
          <cell r="C779" t="str">
            <v xml:space="preserve"> TUBERIA Y ACCESORIOS 1 1/2"</v>
          </cell>
          <cell r="D779" t="str">
            <v xml:space="preserve"> </v>
          </cell>
          <cell r="E779" t="str">
            <v xml:space="preserve"> </v>
          </cell>
          <cell r="F779" t="str">
            <v xml:space="preserve"> </v>
          </cell>
        </row>
        <row r="780">
          <cell r="C780" t="str">
            <v xml:space="preserve"> TUBERIA PVC PRESIÓN 1 1/2" RDE 21</v>
          </cell>
          <cell r="D780" t="str">
            <v xml:space="preserve"> ml</v>
          </cell>
          <cell r="E780">
            <v>9753</v>
          </cell>
          <cell r="F780">
            <v>10736.729378571428</v>
          </cell>
        </row>
        <row r="781">
          <cell r="C781" t="str">
            <v xml:space="preserve"> CODO 90 PVC PRESIÓN 1 1/2"</v>
          </cell>
          <cell r="D781" t="str">
            <v xml:space="preserve"> und</v>
          </cell>
          <cell r="E781">
            <v>6465.04</v>
          </cell>
          <cell r="F781">
            <v>7117.1316417142853</v>
          </cell>
        </row>
        <row r="782">
          <cell r="C782" t="str">
            <v xml:space="preserve"> TEE PVC PRESIÓN 1 1/2"</v>
          </cell>
          <cell r="D782" t="str">
            <v xml:space="preserve"> und</v>
          </cell>
          <cell r="E782">
            <v>8505.3799999999992</v>
          </cell>
          <cell r="F782">
            <v>9363.2690784285696</v>
          </cell>
        </row>
        <row r="783">
          <cell r="C783" t="str">
            <v xml:space="preserve"> UNIÓN LISA PVC PRESIÓN 1 1/2"</v>
          </cell>
          <cell r="D783" t="str">
            <v xml:space="preserve"> und</v>
          </cell>
          <cell r="E783">
            <v>2380.25</v>
          </cell>
          <cell r="F783">
            <v>2620.3322160714283</v>
          </cell>
        </row>
        <row r="784">
          <cell r="C784" t="str">
            <v xml:space="preserve"> UNIÓN HEMBRA PVC PRESIÓN 1 1/2"</v>
          </cell>
          <cell r="D784" t="str">
            <v xml:space="preserve"> und</v>
          </cell>
          <cell r="E784">
            <v>4974.8100000000004</v>
          </cell>
          <cell r="F784">
            <v>5476.5906572142858</v>
          </cell>
        </row>
        <row r="785">
          <cell r="C785" t="str">
            <v xml:space="preserve"> UNIÓN MACHO PVC PRESIÓN 1 1/2"</v>
          </cell>
          <cell r="D785" t="str">
            <v xml:space="preserve"> und</v>
          </cell>
          <cell r="E785">
            <v>3706.4</v>
          </cell>
          <cell r="F785">
            <v>4080.2433885714286</v>
          </cell>
        </row>
        <row r="786">
          <cell r="C786" t="str">
            <v xml:space="preserve"> BUJE SOLDADO 1 1/2x1 1/4" PVC PRESIÓN</v>
          </cell>
          <cell r="D786" t="str">
            <v xml:space="preserve"> und</v>
          </cell>
          <cell r="E786">
            <v>3900</v>
          </cell>
          <cell r="F786">
            <v>4293.3707142857138</v>
          </cell>
        </row>
        <row r="787">
          <cell r="C787" t="str">
            <v xml:space="preserve"> TAPÓN ROSCADO PVC PRESIÓN 1 1/2"</v>
          </cell>
          <cell r="D787" t="str">
            <v xml:space="preserve"> und</v>
          </cell>
          <cell r="E787">
            <v>4392.22</v>
          </cell>
          <cell r="F787">
            <v>4835.2381329999998</v>
          </cell>
        </row>
        <row r="788">
          <cell r="C788" t="str">
            <v xml:space="preserve"> TAPÓN SOLDADO PVC PRESIÓN 1 1/2"</v>
          </cell>
          <cell r="D788" t="str">
            <v xml:space="preserve"> und</v>
          </cell>
          <cell r="E788">
            <v>3458.84</v>
          </cell>
          <cell r="F788">
            <v>3807.7134260000003</v>
          </cell>
        </row>
        <row r="789">
          <cell r="C789" t="str">
            <v xml:space="preserve"> ACCESORIOS INSTALACIONES HIDRÁULICAS 1 1/2"</v>
          </cell>
          <cell r="D789" t="str">
            <v xml:space="preserve"> und</v>
          </cell>
          <cell r="E789">
            <v>5229.625</v>
          </cell>
          <cell r="F789">
            <v>5757.1073901785712</v>
          </cell>
        </row>
        <row r="790">
          <cell r="C790" t="str">
            <v xml:space="preserve"> NIPLE HG L=0.30m 1 1/2"</v>
          </cell>
          <cell r="D790" t="str">
            <v xml:space="preserve"> ml</v>
          </cell>
          <cell r="E790">
            <v>24500</v>
          </cell>
          <cell r="F790">
            <v>26971.174999999999</v>
          </cell>
        </row>
        <row r="791">
          <cell r="C791" t="str">
            <v xml:space="preserve"> VÁLVULA DE BOLA 1 1/2"</v>
          </cell>
          <cell r="D791" t="str">
            <v xml:space="preserve"> und</v>
          </cell>
          <cell r="E791">
            <v>32500</v>
          </cell>
          <cell r="F791">
            <v>35778.089285714283</v>
          </cell>
        </row>
        <row r="793">
          <cell r="C793" t="str">
            <v xml:space="preserve"> TUBERIA Y ACCESORIOS 2"</v>
          </cell>
          <cell r="D793" t="str">
            <v xml:space="preserve"> </v>
          </cell>
          <cell r="E793" t="str">
            <v xml:space="preserve"> </v>
          </cell>
          <cell r="F793" t="str">
            <v xml:space="preserve"> </v>
          </cell>
        </row>
        <row r="794">
          <cell r="C794" t="str">
            <v xml:space="preserve"> TUBERIA PVC PRESIÓN 2" RDE 21</v>
          </cell>
          <cell r="D794" t="str">
            <v xml:space="preserve"> ml</v>
          </cell>
          <cell r="E794">
            <v>14880</v>
          </cell>
          <cell r="F794">
            <v>16380.860571428571</v>
          </cell>
        </row>
        <row r="795">
          <cell r="C795" t="str">
            <v xml:space="preserve"> CODO 90 PVC PRESIÓN 2"</v>
          </cell>
          <cell r="D795" t="str">
            <v xml:space="preserve"> und</v>
          </cell>
          <cell r="E795">
            <v>10600.45</v>
          </cell>
          <cell r="F795">
            <v>11669.656817500001</v>
          </cell>
        </row>
        <row r="796">
          <cell r="C796" t="str">
            <v xml:space="preserve"> TEE PVC PRESIÓN 2"</v>
          </cell>
          <cell r="D796" t="str">
            <v xml:space="preserve"> und</v>
          </cell>
          <cell r="E796">
            <v>13544.05</v>
          </cell>
          <cell r="F796">
            <v>14910.16092892857</v>
          </cell>
        </row>
        <row r="797">
          <cell r="C797" t="str">
            <v xml:space="preserve"> UNIÓN LISA PVC PRESIÓN 2"</v>
          </cell>
          <cell r="D797" t="str">
            <v xml:space="preserve"> und</v>
          </cell>
          <cell r="E797">
            <v>3899.72</v>
          </cell>
          <cell r="F797">
            <v>4293.0624722857137</v>
          </cell>
        </row>
        <row r="798">
          <cell r="C798" t="str">
            <v xml:space="preserve"> UNIÓN HEMBRA PVC PRESIÓN 2"</v>
          </cell>
          <cell r="D798" t="str">
            <v xml:space="preserve"> und</v>
          </cell>
          <cell r="E798">
            <v>8856.16</v>
          </cell>
          <cell r="F798">
            <v>9749.4302525714284</v>
          </cell>
        </row>
        <row r="799">
          <cell r="C799" t="str">
            <v xml:space="preserve"> UNIÓN MACHO PVC PRESIÓN 2"</v>
          </cell>
          <cell r="D799" t="str">
            <v xml:space="preserve"> und</v>
          </cell>
          <cell r="E799">
            <v>5294.98</v>
          </cell>
          <cell r="F799">
            <v>5829.054375571428</v>
          </cell>
        </row>
        <row r="800">
          <cell r="C800" t="str">
            <v xml:space="preserve"> BUJE SOLDADO 2x1 1/2" PVC PRESIÓN</v>
          </cell>
          <cell r="D800" t="str">
            <v xml:space="preserve"> und</v>
          </cell>
          <cell r="E800">
            <v>6000</v>
          </cell>
          <cell r="F800">
            <v>6605.1857142857143</v>
          </cell>
        </row>
        <row r="801">
          <cell r="C801" t="str">
            <v xml:space="preserve"> BUJE SOLDADO 2x1" PVC PRESIÓN</v>
          </cell>
          <cell r="D801" t="str">
            <v xml:space="preserve"> und</v>
          </cell>
          <cell r="E801">
            <v>6400</v>
          </cell>
          <cell r="F801">
            <v>7045.5314285714285</v>
          </cell>
        </row>
        <row r="802">
          <cell r="C802" t="str">
            <v xml:space="preserve"> TAPÓN ROSCADO PVC PRESIÓN 2"</v>
          </cell>
          <cell r="D802" t="str">
            <v xml:space="preserve"> und</v>
          </cell>
          <cell r="E802">
            <v>7181.85</v>
          </cell>
          <cell r="F802">
            <v>7906.2421703571436</v>
          </cell>
        </row>
        <row r="803">
          <cell r="C803" t="str">
            <v xml:space="preserve"> TAPÓN SOLDADO PVC PRESIÓN 2"</v>
          </cell>
          <cell r="D803" t="str">
            <v xml:space="preserve"> und</v>
          </cell>
          <cell r="E803">
            <v>5496.17</v>
          </cell>
          <cell r="F803">
            <v>6050.5372612142855</v>
          </cell>
        </row>
        <row r="804">
          <cell r="C804" t="str">
            <v xml:space="preserve"> ACCESORIOS INSTALACIONES HIDRÁULICAS 2"</v>
          </cell>
          <cell r="D804" t="str">
            <v xml:space="preserve"> und</v>
          </cell>
          <cell r="E804">
            <v>6500</v>
          </cell>
          <cell r="F804">
            <v>7155.6178571428572</v>
          </cell>
        </row>
        <row r="805">
          <cell r="C805" t="str">
            <v xml:space="preserve"> NIPLE HG L=0.30m 2"</v>
          </cell>
          <cell r="D805" t="str">
            <v xml:space="preserve"> ml</v>
          </cell>
          <cell r="E805">
            <v>32800</v>
          </cell>
          <cell r="F805">
            <v>36108.348571428571</v>
          </cell>
        </row>
        <row r="806">
          <cell r="C806" t="str">
            <v xml:space="preserve"> VÁLVULA DE BOLA 2"</v>
          </cell>
          <cell r="D806" t="str">
            <v xml:space="preserve"> und</v>
          </cell>
          <cell r="E806">
            <v>43488.38</v>
          </cell>
          <cell r="F806">
            <v>47874.80438557142</v>
          </cell>
        </row>
        <row r="808">
          <cell r="C808" t="str">
            <v xml:space="preserve"> TUBERIA Y ACCESORIOS 2 1/2"</v>
          </cell>
          <cell r="D808" t="str">
            <v xml:space="preserve"> </v>
          </cell>
          <cell r="E808" t="str">
            <v xml:space="preserve"> </v>
          </cell>
          <cell r="F808" t="str">
            <v xml:space="preserve"> </v>
          </cell>
        </row>
        <row r="809">
          <cell r="C809" t="str">
            <v xml:space="preserve"> TUBERIA PVC PRESIÓN 2 1/2" RDE 21</v>
          </cell>
          <cell r="D809" t="str">
            <v xml:space="preserve"> ml</v>
          </cell>
          <cell r="E809">
            <v>24115</v>
          </cell>
          <cell r="F809">
            <v>26547.342249999998</v>
          </cell>
        </row>
        <row r="810">
          <cell r="C810" t="str">
            <v xml:space="preserve"> CODO 90 PVC PRESIÓN 2 1/2"</v>
          </cell>
          <cell r="D810" t="str">
            <v xml:space="preserve"> und</v>
          </cell>
          <cell r="E810">
            <v>30526.81</v>
          </cell>
          <cell r="F810">
            <v>33605.874885785714</v>
          </cell>
        </row>
        <row r="811">
          <cell r="C811" t="str">
            <v xml:space="preserve"> TEE PVC PRESIÓN 2 1/2"</v>
          </cell>
          <cell r="D811" t="str">
            <v xml:space="preserve"> und</v>
          </cell>
          <cell r="E811">
            <v>32125.01</v>
          </cell>
          <cell r="F811">
            <v>35365.27618721428</v>
          </cell>
        </row>
        <row r="812">
          <cell r="C812" t="str">
            <v xml:space="preserve"> UNIÓN LISA PVC PRESIÓN 2 1/2"</v>
          </cell>
          <cell r="D812" t="str">
            <v xml:space="preserve"> und</v>
          </cell>
          <cell r="E812">
            <v>15428.3</v>
          </cell>
          <cell r="F812">
            <v>16984.464459285715</v>
          </cell>
        </row>
        <row r="813">
          <cell r="C813" t="str">
            <v xml:space="preserve"> UNIÓN HEMBRA PVC PRESIÓN 2 1/2"</v>
          </cell>
          <cell r="D813" t="str">
            <v xml:space="preserve"> und</v>
          </cell>
          <cell r="E813">
            <v>16478.89</v>
          </cell>
          <cell r="F813">
            <v>18141.021469214284</v>
          </cell>
        </row>
        <row r="814">
          <cell r="C814" t="str">
            <v xml:space="preserve"> UNIÓN MACHO PVC PRESIÓN 2 1/2"</v>
          </cell>
          <cell r="D814" t="str">
            <v xml:space="preserve"> und</v>
          </cell>
          <cell r="E814">
            <v>13767.11</v>
          </cell>
          <cell r="F814">
            <v>15155.7197165</v>
          </cell>
        </row>
        <row r="815">
          <cell r="C815" t="str">
            <v xml:space="preserve"> BUJE SOLDADO 2 1/2x1 1/2" PVC PRESIÓN</v>
          </cell>
          <cell r="D815" t="str">
            <v xml:space="preserve"> und</v>
          </cell>
          <cell r="E815">
            <v>6900</v>
          </cell>
          <cell r="F815">
            <v>7595.9635714285714</v>
          </cell>
        </row>
        <row r="816">
          <cell r="C816" t="str">
            <v xml:space="preserve"> BUJE SOLDADO 2 1/2x1" PVC PRESIÓN</v>
          </cell>
          <cell r="D816" t="str">
            <v xml:space="preserve"> und</v>
          </cell>
          <cell r="E816">
            <v>7200</v>
          </cell>
          <cell r="F816">
            <v>7926.2228571428568</v>
          </cell>
        </row>
        <row r="817">
          <cell r="C817" t="str">
            <v xml:space="preserve"> TAPÓN ROSCADO PVC PRESIÓN 2 1/2"</v>
          </cell>
          <cell r="D817" t="str">
            <v xml:space="preserve"> und</v>
          </cell>
          <cell r="E817">
            <v>16549.759999999998</v>
          </cell>
          <cell r="F817">
            <v>18219.039721142854</v>
          </cell>
        </row>
        <row r="818">
          <cell r="C818" t="str">
            <v xml:space="preserve"> TAPÓN SOLDADO PVC PRESIÓN 2 1/2"</v>
          </cell>
          <cell r="D818" t="str">
            <v xml:space="preserve"> und</v>
          </cell>
          <cell r="E818">
            <v>12937.83</v>
          </cell>
          <cell r="F818">
            <v>14242.794981642857</v>
          </cell>
        </row>
        <row r="819">
          <cell r="C819" t="str">
            <v xml:space="preserve"> ACCESORIOS INSTALACIONES HIDRÁULICAS 2 1/2"</v>
          </cell>
          <cell r="D819" t="str">
            <v xml:space="preserve"> und</v>
          </cell>
          <cell r="E819">
            <v>8234.7199999999993</v>
          </cell>
          <cell r="F819">
            <v>9065.3091508571415</v>
          </cell>
        </row>
        <row r="820">
          <cell r="C820" t="str">
            <v xml:space="preserve"> NIPLE HG L=0.30m 2 1/2"</v>
          </cell>
          <cell r="D820" t="str">
            <v xml:space="preserve"> ml</v>
          </cell>
          <cell r="E820">
            <v>38200</v>
          </cell>
          <cell r="F820">
            <v>42053.015714285713</v>
          </cell>
        </row>
        <row r="821">
          <cell r="C821" t="str">
            <v xml:space="preserve"> VÁLVULA DE BOLA 2 1/2"</v>
          </cell>
          <cell r="D821" t="str">
            <v xml:space="preserve"> und</v>
          </cell>
          <cell r="E821">
            <v>46800</v>
          </cell>
          <cell r="F821">
            <v>51520.448571428569</v>
          </cell>
        </row>
        <row r="823">
          <cell r="C823" t="str">
            <v xml:space="preserve"> TUBERIA Y ACCESORIOS 3"</v>
          </cell>
          <cell r="D823" t="str">
            <v xml:space="preserve"> </v>
          </cell>
          <cell r="E823" t="str">
            <v xml:space="preserve"> </v>
          </cell>
          <cell r="F823" t="str">
            <v xml:space="preserve"> </v>
          </cell>
        </row>
        <row r="824">
          <cell r="C824" t="str">
            <v xml:space="preserve"> TUBERIA PVC PRESIÓN 3" RDE 21</v>
          </cell>
          <cell r="D824" t="str">
            <v xml:space="preserve"> ml</v>
          </cell>
          <cell r="E824">
            <v>32197</v>
          </cell>
          <cell r="F824">
            <v>35444.527407142858</v>
          </cell>
        </row>
        <row r="825">
          <cell r="C825" t="str">
            <v xml:space="preserve"> CODO 90 PVC PRESIÓN 3"</v>
          </cell>
          <cell r="D825" t="str">
            <v xml:space="preserve"> und</v>
          </cell>
          <cell r="E825">
            <v>39505.440000000002</v>
          </cell>
          <cell r="F825">
            <v>43490.127987428576</v>
          </cell>
        </row>
        <row r="826">
          <cell r="C826" t="str">
            <v xml:space="preserve"> TEE PVC PRESIÓN 3"</v>
          </cell>
          <cell r="D826" t="str">
            <v xml:space="preserve"> und</v>
          </cell>
          <cell r="E826">
            <v>51102.25</v>
          </cell>
          <cell r="F826">
            <v>56256.641944642855</v>
          </cell>
        </row>
        <row r="827">
          <cell r="C827" t="str">
            <v xml:space="preserve"> UNIÓN LISA PVC PRESIÓN 3"</v>
          </cell>
          <cell r="D827" t="str">
            <v xml:space="preserve"> und</v>
          </cell>
          <cell r="E827">
            <v>19111.95</v>
          </cell>
          <cell r="F827">
            <v>21039.663185357142</v>
          </cell>
        </row>
        <row r="828">
          <cell r="C828" t="str">
            <v xml:space="preserve"> UNIÓN HEMBRA PVC PRESIÓN 3"</v>
          </cell>
          <cell r="D828" t="str">
            <v xml:space="preserve"> und</v>
          </cell>
          <cell r="E828">
            <v>26018.26</v>
          </cell>
          <cell r="F828">
            <v>28642.573210428571</v>
          </cell>
        </row>
        <row r="829">
          <cell r="C829" t="str">
            <v xml:space="preserve"> UNIÓN MACHO PVC PRESIÓN 3"</v>
          </cell>
          <cell r="D829" t="str">
            <v xml:space="preserve"> und</v>
          </cell>
          <cell r="E829">
            <v>20813.37</v>
          </cell>
          <cell r="F829">
            <v>22912.69569835714</v>
          </cell>
        </row>
        <row r="830">
          <cell r="C830" t="str">
            <v xml:space="preserve"> BUJE SOLDADO 3x1 1/2" PVC PRESIÓN</v>
          </cell>
          <cell r="D830" t="str">
            <v xml:space="preserve"> und</v>
          </cell>
          <cell r="E830">
            <v>7505</v>
          </cell>
          <cell r="F830">
            <v>8261.9864642857137</v>
          </cell>
        </row>
        <row r="831">
          <cell r="C831" t="str">
            <v xml:space="preserve"> BUJE SOLDADO 3x1" PVC PRESIÓN</v>
          </cell>
          <cell r="D831" t="str">
            <v xml:space="preserve"> und</v>
          </cell>
          <cell r="E831">
            <v>6996</v>
          </cell>
          <cell r="F831">
            <v>7701.6465428571428</v>
          </cell>
        </row>
        <row r="832">
          <cell r="C832" t="str">
            <v xml:space="preserve"> TAPÓN ROSCADO PVC PRESIÓN 3"</v>
          </cell>
          <cell r="D832" t="str">
            <v xml:space="preserve"> und</v>
          </cell>
          <cell r="E832">
            <v>26347.17</v>
          </cell>
          <cell r="F832">
            <v>29004.658482642855</v>
          </cell>
        </row>
        <row r="833">
          <cell r="C833" t="str">
            <v xml:space="preserve"> TAPÓN SOLDADO PVC PRESIÓN 3"</v>
          </cell>
          <cell r="D833" t="str">
            <v xml:space="preserve"> und</v>
          </cell>
          <cell r="E833">
            <v>21028.57</v>
          </cell>
          <cell r="F833">
            <v>23149.601692642857</v>
          </cell>
        </row>
        <row r="834">
          <cell r="C834" t="str">
            <v xml:space="preserve"> ACCESORIOS INSTALACIONES HIDRÁULICAS 3"</v>
          </cell>
          <cell r="D834" t="str">
            <v xml:space="preserve"> und</v>
          </cell>
          <cell r="E834">
            <v>8395</v>
          </cell>
          <cell r="F834">
            <v>9241.7556785714278</v>
          </cell>
        </row>
        <row r="835">
          <cell r="C835" t="str">
            <v xml:space="preserve"> NIPLE HG L=0.30m 3"</v>
          </cell>
          <cell r="D835" t="str">
            <v xml:space="preserve"> ml</v>
          </cell>
          <cell r="E835">
            <v>41467</v>
          </cell>
          <cell r="F835">
            <v>45649.539335714282</v>
          </cell>
        </row>
        <row r="836">
          <cell r="C836" t="str">
            <v xml:space="preserve"> VÁLVULA DE BOLA 3"</v>
          </cell>
          <cell r="D836" t="str">
            <v xml:space="preserve"> und</v>
          </cell>
          <cell r="E836">
            <v>50880</v>
          </cell>
          <cell r="F836">
            <v>56011.974857142857</v>
          </cell>
        </row>
        <row r="838">
          <cell r="C838" t="str">
            <v xml:space="preserve"> TUBERIA Y ACCESORIOS 4"</v>
          </cell>
          <cell r="D838" t="str">
            <v xml:space="preserve"> </v>
          </cell>
          <cell r="E838" t="str">
            <v xml:space="preserve"> </v>
          </cell>
          <cell r="F838" t="str">
            <v xml:space="preserve"> </v>
          </cell>
        </row>
        <row r="839">
          <cell r="C839" t="str">
            <v xml:space="preserve"> TUBERIA PVC PRESIÓN 4" RDE 21</v>
          </cell>
          <cell r="D839" t="str">
            <v xml:space="preserve"> ml</v>
          </cell>
          <cell r="E839">
            <v>54918</v>
          </cell>
          <cell r="F839">
            <v>60457.264842857141</v>
          </cell>
        </row>
        <row r="840">
          <cell r="C840" t="str">
            <v xml:space="preserve"> TUBERIA PVC PRESIÓN 4" RDE 32.5</v>
          </cell>
          <cell r="D840" t="str">
            <v xml:space="preserve"> ml</v>
          </cell>
          <cell r="E840">
            <v>22897</v>
          </cell>
          <cell r="F840">
            <v>25206.489549999998</v>
          </cell>
        </row>
        <row r="841">
          <cell r="C841" t="str">
            <v xml:space="preserve"> CODO 90 PVC PRESIÓN 4"</v>
          </cell>
          <cell r="D841" t="str">
            <v xml:space="preserve"> und</v>
          </cell>
          <cell r="E841">
            <v>85704.62</v>
          </cell>
          <cell r="F841">
            <v>94349.155278714272</v>
          </cell>
        </row>
        <row r="842">
          <cell r="C842" t="str">
            <v xml:space="preserve"> TEE PVC PRESIÓN 4"</v>
          </cell>
          <cell r="D842" t="str">
            <v xml:space="preserve"> und</v>
          </cell>
          <cell r="E842">
            <v>111516.42</v>
          </cell>
          <cell r="F842">
            <v>122764.44404871429</v>
          </cell>
        </row>
        <row r="843">
          <cell r="C843" t="str">
            <v xml:space="preserve"> UNIÓN LISA PVC PRESIÓN 4"</v>
          </cell>
          <cell r="D843" t="str">
            <v xml:space="preserve"> und</v>
          </cell>
          <cell r="E843">
            <v>41518.29</v>
          </cell>
          <cell r="F843">
            <v>45706.002664928572</v>
          </cell>
        </row>
        <row r="844">
          <cell r="C844" t="str">
            <v xml:space="preserve"> UNIÓN HEMBRA PVC PRESIÓN 4"</v>
          </cell>
          <cell r="D844" t="str">
            <v xml:space="preserve"> und</v>
          </cell>
          <cell r="E844">
            <v>46982.97</v>
          </cell>
          <cell r="F844">
            <v>51721.873709785716</v>
          </cell>
        </row>
        <row r="845">
          <cell r="C845" t="str">
            <v xml:space="preserve"> UNIÓN MACHO PVC PRESIÓN 4"</v>
          </cell>
          <cell r="D845" t="str">
            <v xml:space="preserve"> und</v>
          </cell>
          <cell r="E845">
            <v>38286.89</v>
          </cell>
          <cell r="F845">
            <v>42148.669812071428</v>
          </cell>
        </row>
        <row r="846">
          <cell r="C846" t="str">
            <v xml:space="preserve"> TAPÓN ROSCADO PVC PRESIÓN 4"</v>
          </cell>
          <cell r="D846" t="str">
            <v xml:space="preserve"> und</v>
          </cell>
          <cell r="E846">
            <v>48644.15</v>
          </cell>
          <cell r="F846">
            <v>53550.607443928573</v>
          </cell>
        </row>
        <row r="847">
          <cell r="C847" t="str">
            <v xml:space="preserve"> TAPÓN SOLDADO PVC PRESIÓN 4"</v>
          </cell>
          <cell r="D847" t="str">
            <v xml:space="preserve"> und</v>
          </cell>
          <cell r="E847">
            <v>38207.279999999999</v>
          </cell>
          <cell r="F847">
            <v>42061.030006285713</v>
          </cell>
        </row>
        <row r="848">
          <cell r="C848" t="str">
            <v xml:space="preserve"> ACCESORIOS INSTALACIONES HIDRÁULICAS 4"</v>
          </cell>
          <cell r="D848" t="str">
            <v xml:space="preserve"> und</v>
          </cell>
          <cell r="E848">
            <v>9654</v>
          </cell>
          <cell r="F848">
            <v>10627.743814285714</v>
          </cell>
        </row>
        <row r="849">
          <cell r="C849" t="str">
            <v xml:space="preserve"> NIPLE HG L=0.30m 4"</v>
          </cell>
          <cell r="D849" t="str">
            <v xml:space="preserve"> ml</v>
          </cell>
          <cell r="E849">
            <v>47687</v>
          </cell>
          <cell r="F849">
            <v>52496.915192857145</v>
          </cell>
        </row>
        <row r="850">
          <cell r="C850" t="str">
            <v xml:space="preserve"> VÁLVULA DE BOLA 4"</v>
          </cell>
          <cell r="D850" t="str">
            <v xml:space="preserve"> und</v>
          </cell>
          <cell r="E850">
            <v>58512</v>
          </cell>
          <cell r="F850">
            <v>64413.771085714281</v>
          </cell>
        </row>
        <row r="852">
          <cell r="C852" t="str">
            <v xml:space="preserve"> COMPLEMENTARIOS</v>
          </cell>
          <cell r="D852" t="str">
            <v xml:space="preserve"> </v>
          </cell>
          <cell r="E852" t="str">
            <v xml:space="preserve"> </v>
          </cell>
          <cell r="F852" t="str">
            <v xml:space="preserve"> </v>
          </cell>
        </row>
        <row r="853">
          <cell r="C853" t="str">
            <v xml:space="preserve"> SOLDADURA PVC x 1/4 GALÓN</v>
          </cell>
          <cell r="D853" t="str">
            <v xml:space="preserve"> un</v>
          </cell>
          <cell r="E853">
            <v>60314</v>
          </cell>
          <cell r="F853">
            <v>66397.52852857142</v>
          </cell>
        </row>
        <row r="854">
          <cell r="C854" t="str">
            <v xml:space="preserve"> LIMPIADOR PVC x 1/4 GALÓN</v>
          </cell>
          <cell r="D854" t="str">
            <v xml:space="preserve"> un</v>
          </cell>
          <cell r="E854">
            <v>29574</v>
          </cell>
          <cell r="F854">
            <v>32556.960385714287</v>
          </cell>
        </row>
        <row r="855">
          <cell r="C855" t="str">
            <v xml:space="preserve"> TAPA REGISTRO 15x15cm 505</v>
          </cell>
          <cell r="D855" t="str">
            <v xml:space="preserve"> un</v>
          </cell>
          <cell r="E855">
            <v>15900</v>
          </cell>
          <cell r="F855">
            <v>17503.742142857143</v>
          </cell>
        </row>
        <row r="856">
          <cell r="C856" t="str">
            <v xml:space="preserve"> VÁLVULA DE PIE 6" EN BRONCE</v>
          </cell>
          <cell r="D856" t="str">
            <v xml:space="preserve"> und</v>
          </cell>
          <cell r="E856">
            <v>2266735.8000000003</v>
          </cell>
          <cell r="F856">
            <v>2495368.4873700002</v>
          </cell>
        </row>
        <row r="857">
          <cell r="C857" t="str">
            <v xml:space="preserve"> VÁLVULA DE CHEQUE 6" EN HIERRO CONEXIÓN BRIDAxBRIDA</v>
          </cell>
          <cell r="D857" t="str">
            <v xml:space="preserve"> und</v>
          </cell>
          <cell r="E857">
            <v>2254877.58</v>
          </cell>
          <cell r="F857">
            <v>2482314.196479857</v>
          </cell>
        </row>
        <row r="858">
          <cell r="C858" t="str">
            <v xml:space="preserve"> VÁLVULA DE COMPUERTA 6" VÁSTAGO ASCENDENTE</v>
          </cell>
          <cell r="D858" t="str">
            <v xml:space="preserve"> und</v>
          </cell>
          <cell r="E858">
            <v>2061253.74</v>
          </cell>
          <cell r="F858">
            <v>2269160.6261609998</v>
          </cell>
        </row>
        <row r="859">
          <cell r="C859" t="str">
            <v xml:space="preserve"> VÁLVULA DE PASO 1" (PARA DRENAJE Y PRUEBAS DEL SISTEMA)</v>
          </cell>
          <cell r="D859" t="str">
            <v xml:space="preserve"> und</v>
          </cell>
          <cell r="E859">
            <v>176343.72</v>
          </cell>
          <cell r="F859">
            <v>194130.50335799999</v>
          </cell>
        </row>
        <row r="860">
          <cell r="C860" t="str">
            <v xml:space="preserve"> REDUCCIÓN CONCÉNTRICA 4"x2"</v>
          </cell>
          <cell r="D860" t="str">
            <v xml:space="preserve"> und</v>
          </cell>
          <cell r="E860">
            <v>54038.8</v>
          </cell>
          <cell r="F860">
            <v>59489.384962857148</v>
          </cell>
        </row>
        <row r="861">
          <cell r="C861" t="str">
            <v xml:space="preserve">FLAUTA GENERAL DE DESCARGA 4" DE DIÁMETRO </v>
          </cell>
          <cell r="D861" t="str">
            <v xml:space="preserve"> und</v>
          </cell>
          <cell r="E861">
            <v>160000</v>
          </cell>
          <cell r="F861">
            <v>176138.28571428571</v>
          </cell>
        </row>
        <row r="862">
          <cell r="C862" t="str">
            <v xml:space="preserve">2 PRESOSTATO CON RANGO HASTA 170 PSI </v>
          </cell>
          <cell r="D862" t="str">
            <v xml:space="preserve"> und</v>
          </cell>
          <cell r="E862">
            <v>230000</v>
          </cell>
          <cell r="F862">
            <v>253198.78571428571</v>
          </cell>
        </row>
        <row r="863">
          <cell r="C863" t="str">
            <v xml:space="preserve"> MANOMETRO DE PRESIÓN EN GLICERINA 0 -200 PSI UNO PARA CADA MOTOBOMBA Y UNO PARA EL SISTEMA</v>
          </cell>
          <cell r="D863" t="str">
            <v xml:space="preserve"> und</v>
          </cell>
          <cell r="E863">
            <v>66568</v>
          </cell>
          <cell r="F863">
            <v>73282.333771428574</v>
          </cell>
        </row>
        <row r="872">
          <cell r="C872" t="str">
            <v xml:space="preserve"> APARATOS SANITARIOS</v>
          </cell>
        </row>
        <row r="873">
          <cell r="C873" t="str">
            <v xml:space="preserve"> LAVAMANOS</v>
          </cell>
        </row>
        <row r="874">
          <cell r="C874" t="str">
            <v xml:space="preserve"> LAVAMANOS DE COLGAR</v>
          </cell>
          <cell r="D874" t="str">
            <v xml:space="preserve"> und</v>
          </cell>
          <cell r="E874">
            <v>52101</v>
          </cell>
          <cell r="F874">
            <v>57356.130149999997</v>
          </cell>
        </row>
        <row r="875">
          <cell r="C875" t="str">
            <v xml:space="preserve"> LAVAMANOS DE INCRUSTAR</v>
          </cell>
          <cell r="D875" t="str">
            <v xml:space="preserve"> und</v>
          </cell>
          <cell r="E875">
            <v>176387</v>
          </cell>
          <cell r="F875">
            <v>194178.14876428572</v>
          </cell>
        </row>
        <row r="876">
          <cell r="C876" t="str">
            <v xml:space="preserve"> ORINALES Y SANITARIOS</v>
          </cell>
        </row>
        <row r="877">
          <cell r="C877" t="str">
            <v xml:space="preserve"> ORINAL DE COLGAR 1LPS CONEX 1/2"</v>
          </cell>
          <cell r="D877" t="str">
            <v xml:space="preserve"> und</v>
          </cell>
          <cell r="E877">
            <v>152000</v>
          </cell>
          <cell r="F877">
            <v>167331.37142857141</v>
          </cell>
        </row>
        <row r="878">
          <cell r="C878" t="str">
            <v xml:space="preserve"> SANITARIO ENTRADA POSTERIOR</v>
          </cell>
          <cell r="D878" t="str">
            <v xml:space="preserve"> und</v>
          </cell>
          <cell r="E878">
            <v>398000</v>
          </cell>
          <cell r="F878">
            <v>438143.98571428569</v>
          </cell>
        </row>
        <row r="879">
          <cell r="C879" t="str">
            <v xml:space="preserve"> ACCESORIOS</v>
          </cell>
        </row>
        <row r="880">
          <cell r="C880" t="str">
            <v xml:space="preserve"> GRIFERÍA LAVAMANOS DE MESA PUSH</v>
          </cell>
          <cell r="D880" t="str">
            <v xml:space="preserve"> und</v>
          </cell>
          <cell r="E880">
            <v>241812</v>
          </cell>
          <cell r="F880">
            <v>266202.19465714286</v>
          </cell>
        </row>
        <row r="881">
          <cell r="C881" t="str">
            <v xml:space="preserve"> ACOPLE PLÁSTICO SANITARIO 55 cm 1/2 x 7/8</v>
          </cell>
          <cell r="D881" t="str">
            <v xml:space="preserve"> und</v>
          </cell>
          <cell r="E881">
            <v>6313</v>
          </cell>
          <cell r="F881">
            <v>6949.7562357142851</v>
          </cell>
        </row>
        <row r="882">
          <cell r="C882" t="str">
            <v xml:space="preserve"> SISTEMA DE INSTALACIÓN ENTRADA POSTERIOR</v>
          </cell>
          <cell r="D882" t="str">
            <v xml:space="preserve"> und</v>
          </cell>
          <cell r="E882">
            <v>162163</v>
          </cell>
          <cell r="F882">
            <v>178519.4551642857</v>
          </cell>
        </row>
        <row r="883">
          <cell r="C883" t="str">
            <v xml:space="preserve"> JUEGO DE BARRAS DE SEGURIDAD EN ACERO INOXIDABLE EN L</v>
          </cell>
          <cell r="D883" t="str">
            <v>und</v>
          </cell>
          <cell r="E883">
            <v>341981</v>
          </cell>
          <cell r="F883">
            <v>376474.66929285711</v>
          </cell>
        </row>
        <row r="884">
          <cell r="C884" t="str">
            <v xml:space="preserve"> SILICONA TIPO ADHESIVO Y SELLADOR ELÁSTICO</v>
          </cell>
          <cell r="D884" t="str">
            <v xml:space="preserve"> und</v>
          </cell>
          <cell r="E884">
            <v>28783</v>
          </cell>
          <cell r="F884">
            <v>31686.176735714285</v>
          </cell>
        </row>
        <row r="885">
          <cell r="C885" t="str">
            <v xml:space="preserve"> CONJUNTO SIFÓN TIPO BOTELLA</v>
          </cell>
          <cell r="D885" t="str">
            <v xml:space="preserve"> und</v>
          </cell>
          <cell r="E885">
            <v>11663</v>
          </cell>
          <cell r="F885">
            <v>12839.380164285714</v>
          </cell>
        </row>
        <row r="886">
          <cell r="C886" t="str">
            <v xml:space="preserve"> VÁLVULA FLUXOMETRO ORINAL</v>
          </cell>
          <cell r="D886" t="str">
            <v xml:space="preserve"> und</v>
          </cell>
          <cell r="E886">
            <v>188213</v>
          </cell>
          <cell r="F886">
            <v>207196.96980714286</v>
          </cell>
        </row>
        <row r="888">
          <cell r="C888" t="str">
            <v xml:space="preserve"> TUBERIA Y ACCESORIOS ACERO AL CARBÓN SCHEDULE 10 - 40 / PVC AWWA C900</v>
          </cell>
          <cell r="D888" t="str">
            <v xml:space="preserve"> </v>
          </cell>
          <cell r="E888" t="str">
            <v xml:space="preserve"> </v>
          </cell>
          <cell r="F888" t="str">
            <v xml:space="preserve"> </v>
          </cell>
        </row>
        <row r="889">
          <cell r="C889" t="str">
            <v xml:space="preserve"> TUBERIA Y ACCESORIOS 4"</v>
          </cell>
          <cell r="D889" t="str">
            <v xml:space="preserve"> </v>
          </cell>
          <cell r="E889" t="str">
            <v xml:space="preserve"> </v>
          </cell>
          <cell r="F889" t="str">
            <v xml:space="preserve"> </v>
          </cell>
        </row>
        <row r="890">
          <cell r="C890" t="str">
            <v xml:space="preserve"> TUBERÍA  4" ACERO AL CARBÓN Sch 10 RANURADA</v>
          </cell>
          <cell r="D890" t="str">
            <v xml:space="preserve"> ml</v>
          </cell>
          <cell r="E890">
            <v>50400</v>
          </cell>
          <cell r="F890">
            <v>55483.56</v>
          </cell>
        </row>
        <row r="891">
          <cell r="C891" t="str">
            <v xml:space="preserve"> TEE 4" ACERO AL CARBÓN Sch 10 RANURADA</v>
          </cell>
          <cell r="D891" t="str">
            <v xml:space="preserve"> und</v>
          </cell>
          <cell r="E891">
            <v>49200</v>
          </cell>
          <cell r="F891">
            <v>54162.52285714286</v>
          </cell>
        </row>
        <row r="892">
          <cell r="C892" t="str">
            <v xml:space="preserve"> REDUCCIÓN CONCÉNTRICA 4"x2 1/2" ACERO AL CARBÓN Sch 10 RANURADA</v>
          </cell>
          <cell r="D892" t="str">
            <v xml:space="preserve"> und</v>
          </cell>
          <cell r="E892">
            <v>46900</v>
          </cell>
          <cell r="F892">
            <v>51630.534999999996</v>
          </cell>
        </row>
        <row r="893">
          <cell r="C893" t="str">
            <v xml:space="preserve"> REDUCCIÓN CONCÉNTRICA 4"x2" ACERO AL CARBÓN Sch 10 RANURADA</v>
          </cell>
          <cell r="D893" t="str">
            <v xml:space="preserve"> und</v>
          </cell>
          <cell r="E893">
            <v>46900</v>
          </cell>
          <cell r="F893">
            <v>51630.534999999996</v>
          </cell>
        </row>
        <row r="894">
          <cell r="C894" t="str">
            <v xml:space="preserve"> REDUCCIÓN CONCÉNTRICA 4"x1 1/2" ACERO AL CARBÓN Sch 10 RANURADA</v>
          </cell>
          <cell r="D894" t="str">
            <v xml:space="preserve"> und</v>
          </cell>
          <cell r="E894">
            <v>46900</v>
          </cell>
          <cell r="F894">
            <v>51630.534999999996</v>
          </cell>
        </row>
        <row r="895">
          <cell r="C895" t="str">
            <v xml:space="preserve"> REDUCCIÓN CONCÉNTRICA 4" x 1" ACERO AL CARBÓN Sch 10 RANURADA</v>
          </cell>
          <cell r="D895" t="str">
            <v xml:space="preserve"> und</v>
          </cell>
          <cell r="E895">
            <v>46900</v>
          </cell>
          <cell r="F895">
            <v>51630.534999999996</v>
          </cell>
        </row>
        <row r="896">
          <cell r="C896" t="str">
            <v xml:space="preserve"> UNIÓN FLEXIBLE 4" ACERO AL CARBÓN Sch40 RANURADA</v>
          </cell>
          <cell r="D896" t="str">
            <v xml:space="preserve"> und</v>
          </cell>
          <cell r="E896">
            <v>17500</v>
          </cell>
          <cell r="F896">
            <v>19265.125</v>
          </cell>
        </row>
        <row r="897">
          <cell r="C897" t="str">
            <v xml:space="preserve"> SOPORTE ABRAZADERA TIPO PERA 4"</v>
          </cell>
          <cell r="D897" t="str">
            <v xml:space="preserve"> und</v>
          </cell>
          <cell r="E897">
            <v>5040</v>
          </cell>
          <cell r="F897">
            <v>5548.3559999999998</v>
          </cell>
        </row>
        <row r="898">
          <cell r="C898" t="str">
            <v xml:space="preserve"> SOPORTE ABRAZADERA TIPO PERA 3"</v>
          </cell>
          <cell r="D898" t="str">
            <v xml:space="preserve"> und</v>
          </cell>
          <cell r="E898">
            <v>4540</v>
          </cell>
          <cell r="F898">
            <v>4997.9238571428568</v>
          </cell>
        </row>
        <row r="900">
          <cell r="C900" t="str">
            <v xml:space="preserve"> TUBERIA Y ACCESORIOS 2 1/2"</v>
          </cell>
          <cell r="D900" t="str">
            <v xml:space="preserve"> </v>
          </cell>
          <cell r="E900" t="str">
            <v xml:space="preserve"> </v>
          </cell>
          <cell r="F900" t="str">
            <v xml:space="preserve"> </v>
          </cell>
        </row>
        <row r="901">
          <cell r="C901" t="str">
            <v xml:space="preserve"> TUBERÍA  2 1/2" ACERO AL CARBÓN Sch 10 RANURADA</v>
          </cell>
          <cell r="D901" t="str">
            <v xml:space="preserve"> ml</v>
          </cell>
          <cell r="E901">
            <v>38306</v>
          </cell>
          <cell r="F901">
            <v>42169.707328571429</v>
          </cell>
        </row>
        <row r="902">
          <cell r="C902" t="str">
            <v xml:space="preserve"> CODO 2 1/2"x90 ACERO AL CARBÓN Sch 10 RANURADA</v>
          </cell>
          <cell r="D902" t="str">
            <v xml:space="preserve"> und</v>
          </cell>
          <cell r="E902">
            <v>21614</v>
          </cell>
          <cell r="F902">
            <v>23794.080671428572</v>
          </cell>
        </row>
        <row r="903">
          <cell r="C903" t="str">
            <v xml:space="preserve"> TEE 2 1/2" ACERO AL CARBÓN Sch 10 RANURADA</v>
          </cell>
          <cell r="D903" t="str">
            <v xml:space="preserve"> und</v>
          </cell>
          <cell r="E903">
            <v>35096</v>
          </cell>
          <cell r="F903">
            <v>38635.93297142857</v>
          </cell>
        </row>
        <row r="904">
          <cell r="C904" t="str">
            <v xml:space="preserve"> REDUCCIÓN CONCÉNTRICA 2 1/2"x2" ACERO AL CARBÓN Sch 10 RANURADA</v>
          </cell>
          <cell r="D904" t="str">
            <v xml:space="preserve"> und</v>
          </cell>
          <cell r="E904">
            <v>17334</v>
          </cell>
          <cell r="F904">
            <v>19082.38152857143</v>
          </cell>
        </row>
        <row r="905">
          <cell r="C905" t="str">
            <v xml:space="preserve"> REDUCCIÓN CONCÉNTRICA 2 1/2"x1 1/4" ACERO AL CARBÓN Sch 10 RANURADA</v>
          </cell>
          <cell r="D905" t="str">
            <v xml:space="preserve"> und</v>
          </cell>
          <cell r="E905">
            <v>17334</v>
          </cell>
          <cell r="F905">
            <v>19082.38152857143</v>
          </cell>
        </row>
        <row r="906">
          <cell r="C906" t="str">
            <v xml:space="preserve"> REDUCCIÓN CONCÉNTRICA 2 1/2"x1 1/2" ACERO AL CARBÓN Sch 10 RANURADA</v>
          </cell>
          <cell r="D906" t="str">
            <v xml:space="preserve"> und</v>
          </cell>
          <cell r="E906">
            <v>17334</v>
          </cell>
          <cell r="F906">
            <v>19082.38152857143</v>
          </cell>
        </row>
        <row r="907">
          <cell r="C907" t="str">
            <v xml:space="preserve"> UNIÓN FLEXIBLE 2 1/2" ACERO AL CARBÓN Sch40 RANURADA</v>
          </cell>
          <cell r="D907" t="str">
            <v xml:space="preserve"> und</v>
          </cell>
          <cell r="E907">
            <v>17334</v>
          </cell>
          <cell r="F907">
            <v>19082.38152857143</v>
          </cell>
        </row>
        <row r="908">
          <cell r="C908" t="str">
            <v xml:space="preserve"> SOPORTE ABRAZADERA TIPO PERA 2 1/2"</v>
          </cell>
          <cell r="D908" t="str">
            <v xml:space="preserve"> und</v>
          </cell>
          <cell r="E908">
            <v>4066</v>
          </cell>
          <cell r="F908">
            <v>4476.1141857142857</v>
          </cell>
        </row>
        <row r="910">
          <cell r="C910" t="str">
            <v xml:space="preserve"> TUBERIA Y ACCESORIOS 2"</v>
          </cell>
          <cell r="D910" t="str">
            <v xml:space="preserve"> </v>
          </cell>
          <cell r="E910" t="str">
            <v xml:space="preserve"> </v>
          </cell>
          <cell r="F910" t="str">
            <v xml:space="preserve"> </v>
          </cell>
        </row>
        <row r="911">
          <cell r="C911" t="str">
            <v xml:space="preserve"> TUBERÍA  2" ACERO AL CARBÓN Sch 10 RANURADA</v>
          </cell>
          <cell r="D911" t="str">
            <v xml:space="preserve"> ml</v>
          </cell>
          <cell r="E911">
            <v>22480.7</v>
          </cell>
          <cell r="F911">
            <v>24748.199747857143</v>
          </cell>
        </row>
        <row r="912">
          <cell r="C912" t="str">
            <v xml:space="preserve"> CODO 2"x90 ACERO AL CARBÓN Sch 10 RANURADA</v>
          </cell>
          <cell r="D912" t="str">
            <v xml:space="preserve"> und</v>
          </cell>
          <cell r="E912">
            <v>11748.6</v>
          </cell>
          <cell r="F912">
            <v>12933.614147142856</v>
          </cell>
        </row>
        <row r="913">
          <cell r="C913" t="str">
            <v xml:space="preserve"> TEE 2" ACERO AL CARBÓN Sch 10 RANURADA</v>
          </cell>
          <cell r="D913" t="str">
            <v xml:space="preserve"> und</v>
          </cell>
          <cell r="E913">
            <v>16050</v>
          </cell>
          <cell r="F913">
            <v>17668.871785714284</v>
          </cell>
        </row>
        <row r="914">
          <cell r="C914" t="str">
            <v xml:space="preserve"> REDUCCIÓN CONCÉNTRICA 2" x 1 1/2" ACERO AL CARBÓN Sch 10 RANURADA</v>
          </cell>
          <cell r="D914" t="str">
            <v xml:space="preserve"> und</v>
          </cell>
          <cell r="E914">
            <v>8774</v>
          </cell>
          <cell r="F914">
            <v>9658.9832428571426</v>
          </cell>
        </row>
        <row r="915">
          <cell r="C915" t="str">
            <v xml:space="preserve"> REDUCCIÓN CONCÉNTRICA 2" x 1 1/4" ACERO AL CARBÓN Sch 10 RANURADA</v>
          </cell>
          <cell r="D915" t="str">
            <v xml:space="preserve"> und</v>
          </cell>
          <cell r="E915">
            <v>8774</v>
          </cell>
          <cell r="F915">
            <v>9658.9832428571426</v>
          </cell>
        </row>
        <row r="916">
          <cell r="C916" t="str">
            <v xml:space="preserve"> REDUCCIÓN CONCÉNTRICA 2" x 1" ACERO AL CARBÓN Sch 10 RANURADA</v>
          </cell>
          <cell r="D916" t="str">
            <v xml:space="preserve"> und</v>
          </cell>
          <cell r="E916">
            <v>8774</v>
          </cell>
          <cell r="F916">
            <v>9658.9832428571426</v>
          </cell>
        </row>
        <row r="917">
          <cell r="C917" t="str">
            <v xml:space="preserve"> TEE MECÁNICA ROSCADA 2" x 1 1/4"</v>
          </cell>
          <cell r="D917" t="str">
            <v xml:space="preserve"> und</v>
          </cell>
          <cell r="E917">
            <v>14124</v>
          </cell>
          <cell r="F917">
            <v>15548.607171428572</v>
          </cell>
        </row>
        <row r="918">
          <cell r="C918" t="str">
            <v xml:space="preserve"> UNIÓN FLEXIBLE 2" ACERO AL CARBÓN Sch40 RANURADA</v>
          </cell>
          <cell r="D918" t="str">
            <v xml:space="preserve"> und</v>
          </cell>
          <cell r="E918">
            <v>8453</v>
          </cell>
          <cell r="F918">
            <v>9305.6058071428561</v>
          </cell>
        </row>
        <row r="919">
          <cell r="C919" t="str">
            <v xml:space="preserve"> SOPORTE ABRAZADERA TIPO PERA 2"</v>
          </cell>
          <cell r="D919" t="str">
            <v xml:space="preserve"> und</v>
          </cell>
          <cell r="E919">
            <v>3049.7953200000006</v>
          </cell>
          <cell r="F919">
            <v>3357.410746526572</v>
          </cell>
        </row>
        <row r="921">
          <cell r="C921" t="str">
            <v xml:space="preserve"> TUBERIA Y ACCESORIOS 1 1/2"</v>
          </cell>
          <cell r="D921" t="str">
            <v xml:space="preserve"> </v>
          </cell>
          <cell r="E921" t="str">
            <v xml:space="preserve"> </v>
          </cell>
          <cell r="F921" t="str">
            <v xml:space="preserve"> </v>
          </cell>
        </row>
        <row r="922">
          <cell r="C922" t="str">
            <v xml:space="preserve"> TUBERÍA  1 1/2" ACERO AL CARBÓN Sch 10 ROSCADA</v>
          </cell>
          <cell r="D922" t="str">
            <v xml:space="preserve"> ml</v>
          </cell>
          <cell r="E922">
            <v>21400</v>
          </cell>
          <cell r="F922">
            <v>23558.495714285713</v>
          </cell>
        </row>
        <row r="923">
          <cell r="C923" t="str">
            <v xml:space="preserve"> CODO 1 1/2"x90 ACERO AL CARBÓN Sch 10 ROSCADA</v>
          </cell>
          <cell r="D923" t="str">
            <v xml:space="preserve"> und</v>
          </cell>
          <cell r="E923">
            <v>6848</v>
          </cell>
          <cell r="F923">
            <v>7538.7186285714288</v>
          </cell>
        </row>
        <row r="924">
          <cell r="C924" t="str">
            <v xml:space="preserve"> TEE 1 1/2" ACERO AL CARBÓN Sch 10 RANURADA</v>
          </cell>
          <cell r="D924" t="str">
            <v xml:space="preserve"> und</v>
          </cell>
          <cell r="E924">
            <v>8881</v>
          </cell>
          <cell r="F924">
            <v>9776.7757214285703</v>
          </cell>
        </row>
        <row r="925">
          <cell r="C925" t="str">
            <v xml:space="preserve"> TEE STRAP ROSCA 3L 1 1/2" x 3/4"</v>
          </cell>
          <cell r="D925" t="str">
            <v xml:space="preserve"> und</v>
          </cell>
          <cell r="E925">
            <v>9255.5</v>
          </cell>
          <cell r="F925">
            <v>10189.049396428571</v>
          </cell>
        </row>
        <row r="926">
          <cell r="C926" t="str">
            <v xml:space="preserve"> REDUCCIÓN CONCÉNTRICA 1 1/2" x 1 1/4" ACERO AL CARBÓN Sch 10 RANURADA</v>
          </cell>
          <cell r="D926" t="str">
            <v xml:space="preserve"> und</v>
          </cell>
          <cell r="E926">
            <v>5029</v>
          </cell>
          <cell r="F926">
            <v>5536.2464928571426</v>
          </cell>
        </row>
        <row r="927">
          <cell r="C927" t="str">
            <v xml:space="preserve"> REDUCCIÓN CONCÉNTRICA 1 1/2" x 1" ACERO AL CARBÓN Sch 10 RANURADA</v>
          </cell>
          <cell r="D927" t="str">
            <v xml:space="preserve"> und</v>
          </cell>
          <cell r="E927">
            <v>5029</v>
          </cell>
          <cell r="F927">
            <v>5536.2464928571426</v>
          </cell>
        </row>
        <row r="928">
          <cell r="C928" t="str">
            <v xml:space="preserve"> UNIÓN FLEXIBLE 1 1/2" ACERO AL CARBÓN Sch40 ROSCADA</v>
          </cell>
          <cell r="D928" t="str">
            <v xml:space="preserve"> und</v>
          </cell>
          <cell r="E928">
            <v>4692.6990000000005</v>
          </cell>
          <cell r="F928">
            <v>5166.0247327071429</v>
          </cell>
        </row>
        <row r="929">
          <cell r="C929" t="str">
            <v xml:space="preserve"> SOPORTE ABRAZADERA TIPO PERA 1 1/2"</v>
          </cell>
          <cell r="D929" t="str">
            <v xml:space="preserve"> und</v>
          </cell>
          <cell r="E929">
            <v>2079.4059000000002</v>
          </cell>
          <cell r="F929">
            <v>2289.1436908135715</v>
          </cell>
        </row>
        <row r="931">
          <cell r="C931" t="str">
            <v xml:space="preserve"> TUBERIA Y ACCESORIOS 1 1/4"</v>
          </cell>
          <cell r="D931" t="str">
            <v xml:space="preserve"> </v>
          </cell>
          <cell r="E931" t="str">
            <v xml:space="preserve"> </v>
          </cell>
          <cell r="F931" t="str">
            <v xml:space="preserve"> </v>
          </cell>
        </row>
        <row r="932">
          <cell r="C932" t="str">
            <v xml:space="preserve"> TUBERÍA  1 1/4" ACERO AL CARBÓN Sch 10 ROSCADA</v>
          </cell>
          <cell r="D932" t="str">
            <v xml:space="preserve"> ml</v>
          </cell>
          <cell r="E932">
            <v>15404.87025</v>
          </cell>
          <cell r="F932">
            <v>16958.671484287501</v>
          </cell>
        </row>
        <row r="933">
          <cell r="C933" t="str">
            <v xml:space="preserve"> TEE 1 1/4" ACERO AL CARBÓN Sch 10 RANURADA</v>
          </cell>
          <cell r="D933" t="str">
            <v xml:space="preserve"> und</v>
          </cell>
          <cell r="E933">
            <v>6933.7070000000003</v>
          </cell>
          <cell r="F933">
            <v>7633.0704039071434</v>
          </cell>
        </row>
        <row r="934">
          <cell r="C934" t="str">
            <v xml:space="preserve"> CODO 1 1/4"x90 ACERO AL CARBÓN Sch 10 ROSCADA</v>
          </cell>
          <cell r="D934" t="str">
            <v xml:space="preserve"> und</v>
          </cell>
          <cell r="E934">
            <v>6933.7070000000003</v>
          </cell>
          <cell r="F934">
            <v>7633.0704039071434</v>
          </cell>
        </row>
        <row r="935">
          <cell r="C935" t="str">
            <v xml:space="preserve"> REDUCCIÓN CONCÉNTRICA 1 1/4" x 1" ACERO AL CARBÓN Sch 10 RANURADA</v>
          </cell>
          <cell r="D935" t="str">
            <v xml:space="preserve"> und</v>
          </cell>
          <cell r="E935">
            <v>5322.3940000000011</v>
          </cell>
          <cell r="F935">
            <v>5859.2334691000015</v>
          </cell>
        </row>
        <row r="936">
          <cell r="C936" t="str">
            <v xml:space="preserve"> REDUCCIÓN BUSHING 1 1/4" x 1/2"</v>
          </cell>
          <cell r="D936" t="str">
            <v xml:space="preserve"> und</v>
          </cell>
          <cell r="E936">
            <v>3501.5750000000007</v>
          </cell>
          <cell r="F936">
            <v>3854.7588612500008</v>
          </cell>
        </row>
        <row r="937">
          <cell r="C937" t="str">
            <v xml:space="preserve"> TEE STRAP ROSCA 3L 1 1/4" x 3/4"</v>
          </cell>
          <cell r="D937" t="str">
            <v xml:space="preserve"> und</v>
          </cell>
          <cell r="E937">
            <v>8189.6601600000013</v>
          </cell>
          <cell r="F937">
            <v>9015.7043822811447</v>
          </cell>
        </row>
        <row r="938">
          <cell r="C938" t="str">
            <v xml:space="preserve"> REDUCCIÓN BUSHING 3/4" x 1/2"</v>
          </cell>
          <cell r="D938" t="str">
            <v xml:space="preserve"> und</v>
          </cell>
          <cell r="E938">
            <v>1400.63</v>
          </cell>
          <cell r="F938">
            <v>1541.9035445</v>
          </cell>
        </row>
        <row r="939">
          <cell r="C939" t="str">
            <v xml:space="preserve"> UNIÓN FLEXIBLE 1 1/4" ACERO AL CARBÓN Sch40 ROSCADA</v>
          </cell>
          <cell r="D939" t="str">
            <v xml:space="preserve"> und</v>
          </cell>
          <cell r="E939">
            <v>3712.2580000000003</v>
          </cell>
          <cell r="F939">
            <v>4086.6922515571432</v>
          </cell>
        </row>
        <row r="940">
          <cell r="C940" t="str">
            <v xml:space="preserve"> SOPORTE ABRAZADERA TIPO PERA 1 1/4"</v>
          </cell>
          <cell r="D940" t="str">
            <v xml:space="preserve"> und</v>
          </cell>
          <cell r="E940">
            <v>1983.4333200000001</v>
          </cell>
          <cell r="F940">
            <v>2183.4909050837141</v>
          </cell>
        </row>
        <row r="942">
          <cell r="C942" t="str">
            <v xml:space="preserve"> TUBERIA Y ACCESORIOS 1"</v>
          </cell>
          <cell r="D942" t="str">
            <v xml:space="preserve"> </v>
          </cell>
          <cell r="E942" t="str">
            <v xml:space="preserve"> </v>
          </cell>
          <cell r="F942" t="str">
            <v xml:space="preserve"> </v>
          </cell>
        </row>
        <row r="943">
          <cell r="C943" t="str">
            <v xml:space="preserve"> TUBERÍA  1" ACERO AL CARBÓN Sch 10 ROSCADA</v>
          </cell>
          <cell r="D943" t="str">
            <v xml:space="preserve"> ml</v>
          </cell>
          <cell r="E943">
            <v>11978.6821</v>
          </cell>
          <cell r="F943">
            <v>13186.903313814999</v>
          </cell>
        </row>
        <row r="944">
          <cell r="C944" t="str">
            <v xml:space="preserve"> UNIÓN FLEXIBLE 1 1/2" ACERO AL CARBÓN Sch40 ROSCADA</v>
          </cell>
          <cell r="D944" t="str">
            <v xml:space="preserve"> und</v>
          </cell>
          <cell r="E944">
            <v>2521.1340000000005</v>
          </cell>
          <cell r="F944">
            <v>2775.4263801000006</v>
          </cell>
        </row>
        <row r="945">
          <cell r="C945" t="str">
            <v xml:space="preserve"> REDUCCIÓN BUSHING 3/4" x 1/2"</v>
          </cell>
          <cell r="D945" t="str">
            <v xml:space="preserve"> und</v>
          </cell>
          <cell r="E945">
            <v>2731.8170000000005</v>
          </cell>
          <cell r="F945">
            <v>3007.3597704071435</v>
          </cell>
        </row>
        <row r="946">
          <cell r="C946" t="str">
            <v xml:space="preserve"> CODO ROSCA 1"</v>
          </cell>
          <cell r="D946" t="str">
            <v xml:space="preserve"> und</v>
          </cell>
          <cell r="E946">
            <v>3152.0060000000003</v>
          </cell>
          <cell r="F946">
            <v>3469.9308337571429</v>
          </cell>
        </row>
        <row r="947">
          <cell r="C947" t="str">
            <v xml:space="preserve"> SOPORTE ABRAZADERA TIPO PERA 1"</v>
          </cell>
          <cell r="D947" t="str">
            <v xml:space="preserve"> und</v>
          </cell>
          <cell r="E947">
            <v>1908.7879800000003</v>
          </cell>
          <cell r="F947">
            <v>2101.3165161827146</v>
          </cell>
        </row>
        <row r="948">
          <cell r="C948" t="str">
            <v xml:space="preserve"> TUBERÍA  1" ACERO AL CARBÓN Sch 40 ROSCADA</v>
          </cell>
          <cell r="D948" t="str">
            <v xml:space="preserve"> ml</v>
          </cell>
          <cell r="E948">
            <v>14147.54</v>
          </cell>
          <cell r="F948">
            <v>15574.521516714287</v>
          </cell>
        </row>
        <row r="949">
          <cell r="C949" t="str">
            <v xml:space="preserve"> UNIÓN FLEXIBLE 1 " ACERO AL CARBÓN Sch40 ROSCADA</v>
          </cell>
          <cell r="D949" t="str">
            <v xml:space="preserve"> und</v>
          </cell>
          <cell r="E949">
            <v>7486.79</v>
          </cell>
          <cell r="F949">
            <v>8241.9397256428565</v>
          </cell>
        </row>
        <row r="950">
          <cell r="C950" t="str">
            <v xml:space="preserve"> TEE 1" ACERO AL CARBON Sch40 ROSCADA</v>
          </cell>
          <cell r="D950" t="str">
            <v xml:space="preserve"> und</v>
          </cell>
          <cell r="E950">
            <v>3000.28</v>
          </cell>
          <cell r="F950">
            <v>3302.9010991428572</v>
          </cell>
        </row>
        <row r="952">
          <cell r="C952" t="str">
            <v xml:space="preserve"> TUBERIA Y ACCESORIOS 3/4"</v>
          </cell>
          <cell r="D952" t="str">
            <v xml:space="preserve"> </v>
          </cell>
          <cell r="E952" t="str">
            <v xml:space="preserve"> </v>
          </cell>
          <cell r="F952" t="str">
            <v xml:space="preserve"> </v>
          </cell>
        </row>
        <row r="953">
          <cell r="C953" t="str">
            <v xml:space="preserve"> TUBERIA PVC PEALPE  PE 80/100 RDE 11</v>
          </cell>
          <cell r="D953" t="str">
            <v xml:space="preserve"> ml</v>
          </cell>
          <cell r="E953">
            <v>2889</v>
          </cell>
          <cell r="F953">
            <v>3180.3969214285712</v>
          </cell>
        </row>
        <row r="954">
          <cell r="C954" t="str">
            <v xml:space="preserve"> TUBERIA FLEXIBLE CONDUGAS 3/4"</v>
          </cell>
          <cell r="D954" t="str">
            <v xml:space="preserve"> ml</v>
          </cell>
          <cell r="E954">
            <v>1867.15</v>
          </cell>
          <cell r="F954">
            <v>2055.4787510714286</v>
          </cell>
        </row>
        <row r="955">
          <cell r="C955" t="str">
            <v xml:space="preserve"> VÁLVULA DE BOLA PxP 3/4"</v>
          </cell>
          <cell r="D955" t="str">
            <v xml:space="preserve"> und</v>
          </cell>
          <cell r="E955">
            <v>14766</v>
          </cell>
          <cell r="F955">
            <v>16255.362042857143</v>
          </cell>
        </row>
        <row r="956">
          <cell r="C956" t="str">
            <v xml:space="preserve"> VÁLVULA DE BOLA PxNPT 3/4"</v>
          </cell>
          <cell r="D956" t="str">
            <v xml:space="preserve"> und</v>
          </cell>
          <cell r="E956">
            <v>13375</v>
          </cell>
          <cell r="F956">
            <v>14724.059821428571</v>
          </cell>
        </row>
        <row r="957">
          <cell r="C957" t="str">
            <v xml:space="preserve"> TEE PEALPE 3/4"</v>
          </cell>
          <cell r="D957" t="str">
            <v xml:space="preserve"> und</v>
          </cell>
          <cell r="E957">
            <v>11556</v>
          </cell>
          <cell r="F957">
            <v>12721.587685714285</v>
          </cell>
        </row>
        <row r="958">
          <cell r="C958" t="str">
            <v xml:space="preserve"> CODO MIXTO PxNPT 3/4"</v>
          </cell>
          <cell r="D958" t="str">
            <v xml:space="preserve"> und</v>
          </cell>
          <cell r="E958">
            <v>8025</v>
          </cell>
          <cell r="F958">
            <v>8834.4358928571419</v>
          </cell>
        </row>
        <row r="959">
          <cell r="C959" t="str">
            <v xml:space="preserve"> CODO GALVANIZADO 3/4" x 90</v>
          </cell>
          <cell r="D959" t="str">
            <v xml:space="preserve"> und</v>
          </cell>
          <cell r="E959">
            <v>1336.43</v>
          </cell>
          <cell r="F959">
            <v>1471.2280573571429</v>
          </cell>
        </row>
        <row r="960">
          <cell r="C960" t="str">
            <v xml:space="preserve"> NIPLE GALVANIZADO 3/4" CON ROSCA L=10cm</v>
          </cell>
          <cell r="D960" t="str">
            <v xml:space="preserve"> und</v>
          </cell>
          <cell r="E960">
            <v>2461</v>
          </cell>
          <cell r="F960">
            <v>2709.227007142857</v>
          </cell>
        </row>
        <row r="961">
          <cell r="C961" t="str">
            <v xml:space="preserve"> TAPÓN COPA GALVANIZADO 3/4"</v>
          </cell>
          <cell r="D961" t="str">
            <v xml:space="preserve"> und</v>
          </cell>
          <cell r="E961">
            <v>1605</v>
          </cell>
          <cell r="F961">
            <v>1766.8871785714286</v>
          </cell>
        </row>
        <row r="962">
          <cell r="C962" t="str">
            <v xml:space="preserve"> RACOR HEMBRA 3/4" PEALPE</v>
          </cell>
          <cell r="D962" t="str">
            <v xml:space="preserve"> und</v>
          </cell>
          <cell r="E962">
            <v>4601</v>
          </cell>
          <cell r="F962">
            <v>5065.0765785714284</v>
          </cell>
        </row>
        <row r="964">
          <cell r="C964" t="str">
            <v xml:space="preserve"> COMPONENTES COMPLEMENTARIOS</v>
          </cell>
          <cell r="D964" t="str">
            <v xml:space="preserve"> </v>
          </cell>
          <cell r="E964" t="str">
            <v xml:space="preserve"> </v>
          </cell>
          <cell r="F964" t="str">
            <v xml:space="preserve"> </v>
          </cell>
        </row>
        <row r="965">
          <cell r="C965" t="str">
            <v xml:space="preserve"> GABINETE CONTRA INCENDIOS CLASE II 77x77x24 cm EN LAMINA COLL ROD CAL 20 INCLUYE ACCESORIOS SEGÚN NORMA NTC 1669</v>
          </cell>
          <cell r="D965" t="str">
            <v xml:space="preserve"> und</v>
          </cell>
          <cell r="E965">
            <v>980000</v>
          </cell>
          <cell r="F965">
            <v>1078847</v>
          </cell>
        </row>
        <row r="966">
          <cell r="C966" t="str">
            <v xml:space="preserve"> GABINETE CONTRA INCENDIOS CLASE III 77x99x24 cm EN LAMINA COLL ROD CAL 20 INCLUYE ACCESORIOS SEGÚN NORMA NTC 1669</v>
          </cell>
          <cell r="D966" t="str">
            <v xml:space="preserve"> und</v>
          </cell>
          <cell r="E966">
            <v>1250000</v>
          </cell>
          <cell r="F966">
            <v>1376080.357142857</v>
          </cell>
        </row>
        <row r="967">
          <cell r="C967" t="str">
            <v xml:space="preserve"> DETECTOR ÓPTICO DE HUMOS CONVENCIONAL CON INDICADOR DE ALARMA COLOR ROJO  Y BASE UNIVERSAL INCLUYE ELEMENTOS DE FIJACIÓN.</v>
          </cell>
          <cell r="D967" t="str">
            <v xml:space="preserve"> und</v>
          </cell>
          <cell r="E967">
            <v>77615</v>
          </cell>
          <cell r="F967">
            <v>85443.581535714286</v>
          </cell>
        </row>
        <row r="968">
          <cell r="C968" t="str">
            <v xml:space="preserve"> SIRENA ELECTRÓNICA DE COLOR ROJO, CON SEÑAL ACÚSTICA POTENCIA SONORA DE 100 DB A 1 m INCLUYE ELEMENTOS DE FIJACIÓN</v>
          </cell>
          <cell r="D968" t="str">
            <v xml:space="preserve"> und</v>
          </cell>
          <cell r="E968">
            <v>130351</v>
          </cell>
          <cell r="F968">
            <v>143498.76050714284</v>
          </cell>
        </row>
        <row r="969">
          <cell r="C969" t="str">
            <v xml:space="preserve"> PULSADOR DE ALARMA MANUAL ACCIÓN DOBLE CON AISLADOR DE CORTOCIRCUITO INCLUYE ELEMENTOS DE FIJACIÓN (Ref: FMM-100DATK BOSCH)</v>
          </cell>
          <cell r="D969" t="str">
            <v xml:space="preserve"> und</v>
          </cell>
          <cell r="E969">
            <v>164050</v>
          </cell>
          <cell r="F969">
            <v>180596.78607142856</v>
          </cell>
        </row>
        <row r="970">
          <cell r="C970" t="str">
            <v xml:space="preserve"> ROCIADOR AUTOMÁTICO COLGANTE, RESPUESTA RÁPIDA 1/2" DN 15mm, K=5,6 (80 MÉTRICO) Y ACABADO CROMADO. (Ref: Rociador Viking VK302)</v>
          </cell>
          <cell r="D970" t="str">
            <v xml:space="preserve"> und</v>
          </cell>
          <cell r="E970">
            <v>49934.500000000007</v>
          </cell>
          <cell r="F970">
            <v>54971.107675000007</v>
          </cell>
        </row>
        <row r="971">
          <cell r="C971" t="str">
            <v xml:space="preserve"> EMBELLECEDOR SEMIPLANO, 1 PIEZA, ACABADO CROMADO PARA ROCIADOR AUTOMÁTICO DE 1/2" DN 15mm DE ROSCA.</v>
          </cell>
          <cell r="D971" t="str">
            <v xml:space="preserve"> und</v>
          </cell>
          <cell r="E971">
            <v>3951.2000000000003</v>
          </cell>
          <cell r="F971">
            <v>4349.7349657142859</v>
          </cell>
        </row>
        <row r="972">
          <cell r="C972" t="str">
            <v xml:space="preserve"> PUESTO DE CONTROL DE ROCIADORES, DE 4" DN 100mm UNIÓN RANURA Y RANURA PARA INSTALAR EN POSICIÓN HORIZONTAL INCLUYE ACCESORIOS.</v>
          </cell>
          <cell r="D972" t="str">
            <v xml:space="preserve"> und</v>
          </cell>
          <cell r="E972">
            <v>14416850</v>
          </cell>
          <cell r="F972">
            <v>15870995.2775</v>
          </cell>
        </row>
        <row r="973">
          <cell r="C973" t="str">
            <v xml:space="preserve"> PUESTO DE CONTROL DE ROCIADORES, DE 2" - 2 1/2" DN 100mm UNIÓN RANURA Y RANURA PARA INSTALAR EN POSICIÓN HORIZONTAL INCLUYE ACCESORIOS.</v>
          </cell>
          <cell r="D973" t="str">
            <v xml:space="preserve"> und</v>
          </cell>
          <cell r="E973">
            <v>7449400</v>
          </cell>
          <cell r="F973">
            <v>8200778.4100000001</v>
          </cell>
        </row>
        <row r="974">
          <cell r="C974" t="str">
            <v xml:space="preserve"> VÁLVULA DE CHEQUE 4" CON CUERPO Y CLAPETA EN BRONCE, CONEXIÓN RANURA x RANURA</v>
          </cell>
          <cell r="D974" t="str">
            <v xml:space="preserve"> und</v>
          </cell>
          <cell r="E974">
            <v>794673.52</v>
          </cell>
          <cell r="F974">
            <v>874827.6969708571</v>
          </cell>
        </row>
        <row r="975">
          <cell r="C975" t="str">
            <v xml:space="preserve"> SIAMESA 4" x 2 1/2" x 2 1/2"</v>
          </cell>
          <cell r="D975" t="str">
            <v xml:space="preserve"> und</v>
          </cell>
          <cell r="E975">
            <v>1200000</v>
          </cell>
          <cell r="F975">
            <v>1321037.1428571427</v>
          </cell>
        </row>
        <row r="976">
          <cell r="C976" t="str">
            <v>VÁLVULA DE CONTROL DE NIVEL ACCIONAMIENTO ELECTRÓNICO HD 2", INCLUYE FLOTADOR DE ACCIONAMIENTO, Y TABLERO DE CONTROL Y ACCESORIOS</v>
          </cell>
          <cell r="D976" t="str">
            <v xml:space="preserve"> und</v>
          </cell>
          <cell r="E976">
            <v>3423035.0000000005</v>
          </cell>
          <cell r="F976">
            <v>3768296.9802500005</v>
          </cell>
        </row>
        <row r="977">
          <cell r="C977" t="str">
            <v>VÁLVULA DE CONTROL DE NIVEL ACCIONAMIENTO HIDRÁULICO HD 2", INCLUYE FLOTADOR DE ACCIONAMIENTO Y ACCESORIOS</v>
          </cell>
          <cell r="D977" t="str">
            <v xml:space="preserve"> und</v>
          </cell>
          <cell r="E977">
            <v>4560556</v>
          </cell>
          <cell r="F977">
            <v>5020553.2233999996</v>
          </cell>
        </row>
        <row r="978">
          <cell r="C978" t="str">
            <v>VÁLVULA DE COMPUERTA ELÁSTICA VÁSTAGO NO ASCENDENTE 4" JUNTA HIDRÁULICA INCLUYE  ACCESORIOS</v>
          </cell>
          <cell r="D978" t="str">
            <v xml:space="preserve"> und</v>
          </cell>
          <cell r="E978">
            <v>938671.99999999988</v>
          </cell>
          <cell r="F978">
            <v>1033350.4807999998</v>
          </cell>
        </row>
        <row r="979">
          <cell r="C979" t="str">
            <v>VÁLVULA DE COMPUERTA SELLO DE BRONCE VÁSTAGO NO ASCENDENTE 2" EXTREMO LISO INCLUYE ACCESORIOS</v>
          </cell>
          <cell r="D979" t="str">
            <v xml:space="preserve"> und</v>
          </cell>
          <cell r="E979">
            <v>739066.15999999992</v>
          </cell>
          <cell r="F979">
            <v>813611.54032399994</v>
          </cell>
        </row>
        <row r="980">
          <cell r="C980" t="str">
            <v>TAPA EN ALFAJOR CON MARCO Y CONTRA MARCO EN ANGULO EN 1 1/2" INCLUYE PINTURA</v>
          </cell>
          <cell r="D980" t="str">
            <v>m2</v>
          </cell>
          <cell r="E980">
            <v>110000</v>
          </cell>
          <cell r="F980">
            <v>121095.07142857142</v>
          </cell>
        </row>
        <row r="981">
          <cell r="C981" t="str">
            <v>VÁLVULA DE PIE CON CANASTILLA DE SUCCIÓN 4" INCLUYE ACCESORIOS</v>
          </cell>
          <cell r="D981" t="str">
            <v xml:space="preserve"> und</v>
          </cell>
          <cell r="E981">
            <v>487971.39999999997</v>
          </cell>
          <cell r="F981">
            <v>537190.2867099999</v>
          </cell>
        </row>
        <row r="982">
          <cell r="C982" t="str">
            <v>VÁLVULA DE PIE CON CANASTILLA DE SUCCIÓN 6" INCLUYE ACCESORIOS</v>
          </cell>
          <cell r="D982" t="str">
            <v xml:space="preserve"> und</v>
          </cell>
          <cell r="E982">
            <v>2605505</v>
          </cell>
          <cell r="F982">
            <v>2868307.40075</v>
          </cell>
        </row>
        <row r="983">
          <cell r="C983" t="e">
            <v>#REF!</v>
          </cell>
          <cell r="D983" t="str">
            <v xml:space="preserve"> und</v>
          </cell>
          <cell r="E983" t="e">
            <v>#REF!</v>
          </cell>
          <cell r="F983" t="e">
            <v>#REF!</v>
          </cell>
        </row>
        <row r="984">
          <cell r="C984" t="e">
            <v>#REF!</v>
          </cell>
          <cell r="D984" t="str">
            <v xml:space="preserve"> und</v>
          </cell>
          <cell r="E984" t="e">
            <v>#REF!</v>
          </cell>
          <cell r="F984" t="e">
            <v>#REF!</v>
          </cell>
        </row>
        <row r="985">
          <cell r="C985" t="str">
            <v>PUERTA CORTAFUEGO SEGÚN ESPECIFICACIÓN</v>
          </cell>
          <cell r="D985" t="str">
            <v xml:space="preserve"> und</v>
          </cell>
          <cell r="E985">
            <v>3971000</v>
          </cell>
          <cell r="F985">
            <v>4371532.0785714285</v>
          </cell>
        </row>
        <row r="986">
          <cell r="C986" t="e">
            <v>#REF!</v>
          </cell>
          <cell r="D986" t="str">
            <v xml:space="preserve"> und</v>
          </cell>
          <cell r="E986" t="e">
            <v>#REF!</v>
          </cell>
          <cell r="F986" t="e">
            <v>#REF!</v>
          </cell>
        </row>
        <row r="987">
          <cell r="C987" t="str">
            <v xml:space="preserve"> TUBERÍA  6" ACERO AL CARBÓN Sch10 RANURADA</v>
          </cell>
          <cell r="D987" t="str">
            <v xml:space="preserve"> ml</v>
          </cell>
          <cell r="E987">
            <v>66093</v>
          </cell>
          <cell r="F987">
            <v>72759.42323571429</v>
          </cell>
        </row>
        <row r="988">
          <cell r="C988" t="str">
            <v xml:space="preserve"> TEE STANDAR  6" ACERO AL CARBÓN Sch10 RANURADA</v>
          </cell>
          <cell r="D988" t="str">
            <v xml:space="preserve"> und</v>
          </cell>
          <cell r="E988">
            <v>27262</v>
          </cell>
          <cell r="F988">
            <v>30011.762157142857</v>
          </cell>
        </row>
        <row r="989">
          <cell r="C989" t="str">
            <v xml:space="preserve"> CODO 6"x90 ACERO AL CARBÓN Sch10 RANURADA </v>
          </cell>
          <cell r="D989" t="str">
            <v xml:space="preserve"> und</v>
          </cell>
          <cell r="E989">
            <v>216078</v>
          </cell>
          <cell r="F989">
            <v>237872.55312857142</v>
          </cell>
        </row>
        <row r="990">
          <cell r="C990" t="str">
            <v xml:space="preserve"> CODO 6"x45 ACERO AL CARBÓN Sch10 RANURADA</v>
          </cell>
          <cell r="D990" t="str">
            <v xml:space="preserve"> und</v>
          </cell>
          <cell r="E990">
            <v>221918</v>
          </cell>
          <cell r="F990">
            <v>244301.60055714284</v>
          </cell>
        </row>
        <row r="991">
          <cell r="C991" t="str">
            <v xml:space="preserve"> REDUCCIÓN CONCÉNTRICA 6"x4" AC Sch10 RANURADA</v>
          </cell>
          <cell r="D991" t="str">
            <v xml:space="preserve"> und</v>
          </cell>
          <cell r="E991">
            <v>12671</v>
          </cell>
          <cell r="F991">
            <v>13949.051364285713</v>
          </cell>
        </row>
        <row r="992">
          <cell r="C992" t="str">
            <v xml:space="preserve"> REDUCCIÓN CONCÉNTRICA 4"x3" AC Sch10 RANURADA </v>
          </cell>
          <cell r="D992" t="str">
            <v xml:space="preserve"> und</v>
          </cell>
          <cell r="E992">
            <v>38225</v>
          </cell>
          <cell r="F992">
            <v>42080.537321428572</v>
          </cell>
        </row>
        <row r="993">
          <cell r="C993" t="str">
            <v xml:space="preserve"> UNIÓN FLEXIBLE 6" ACERO AL CARBÓN Sch10 RANURADA</v>
          </cell>
          <cell r="D993" t="str">
            <v xml:space="preserve"> und</v>
          </cell>
          <cell r="E993">
            <v>11626</v>
          </cell>
          <cell r="F993">
            <v>12798.648185714286</v>
          </cell>
        </row>
        <row r="994">
          <cell r="C994" t="str">
            <v xml:space="preserve">FLAUTA GENERAL DE DESCARGA DE 3" DE DIÁMETRO. (PREENSAMBLE) </v>
          </cell>
          <cell r="D994" t="str">
            <v xml:space="preserve"> und</v>
          </cell>
          <cell r="E994">
            <v>135000</v>
          </cell>
          <cell r="F994">
            <v>148616.67857142858</v>
          </cell>
        </row>
        <row r="995">
          <cell r="C995" t="str">
            <v xml:space="preserve">VÁLVULA DE PASO DE 2" DE DIÁMETRO </v>
          </cell>
          <cell r="D995" t="str">
            <v xml:space="preserve"> und</v>
          </cell>
          <cell r="E995">
            <v>210000</v>
          </cell>
          <cell r="F995">
            <v>231181.5</v>
          </cell>
        </row>
        <row r="996">
          <cell r="C996" t="str">
            <v>1 FLOTADOR TIPO MICROSWITCH PARA APAGADO DEL EQUIPO POR BAJO NIVEL DE AGUA AL TANQUE DE ABASTECIMIENTO.</v>
          </cell>
          <cell r="D996" t="str">
            <v xml:space="preserve"> und</v>
          </cell>
          <cell r="E996">
            <v>45000</v>
          </cell>
          <cell r="F996">
            <v>49538.892857142855</v>
          </cell>
        </row>
        <row r="997">
          <cell r="C997" t="str">
            <v>1 PRESOS TATO DE 60-80 PSI</v>
          </cell>
          <cell r="D997" t="str">
            <v xml:space="preserve"> und</v>
          </cell>
          <cell r="E997">
            <v>230000</v>
          </cell>
          <cell r="F997">
            <v>253198.78571428571</v>
          </cell>
        </row>
        <row r="1007">
          <cell r="C1007" t="str">
            <v>RED DE DATOS</v>
          </cell>
          <cell r="D1007" t="str">
            <v xml:space="preserve"> </v>
          </cell>
          <cell r="E1007" t="str">
            <v xml:space="preserve"> </v>
          </cell>
          <cell r="F1007" t="str">
            <v xml:space="preserve"> </v>
          </cell>
        </row>
        <row r="1008">
          <cell r="C1008" t="str">
            <v>PATCH CORD CATEGORÍA 6A</v>
          </cell>
          <cell r="D1008" t="str">
            <v>UN</v>
          </cell>
          <cell r="E1008">
            <v>35784</v>
          </cell>
          <cell r="F1008">
            <v>39393.327599999997</v>
          </cell>
        </row>
        <row r="1009">
          <cell r="C1009" t="str">
            <v>SALIDA DE DATOS CATEGORIA 6A</v>
          </cell>
          <cell r="D1009" t="str">
            <v>UN</v>
          </cell>
          <cell r="E1009">
            <v>120204</v>
          </cell>
          <cell r="F1009">
            <v>132328.29060000001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95D00-84C9-40E1-9469-0972C9504B2A}">
  <dimension ref="A1:M213"/>
  <sheetViews>
    <sheetView topLeftCell="A92" zoomScale="85" zoomScaleNormal="85" workbookViewId="0">
      <selection activeCell="B15" sqref="B15"/>
    </sheetView>
  </sheetViews>
  <sheetFormatPr baseColWidth="10" defaultRowHeight="15" x14ac:dyDescent="0.25"/>
  <cols>
    <col min="2" max="2" width="53.140625" style="9" customWidth="1"/>
    <col min="4" max="4" width="13.7109375" style="47" bestFit="1" customWidth="1"/>
    <col min="5" max="5" width="16.42578125" style="37" bestFit="1" customWidth="1"/>
    <col min="7" max="7" width="14.85546875" bestFit="1" customWidth="1"/>
    <col min="8" max="8" width="13" bestFit="1" customWidth="1"/>
    <col min="9" max="9" width="15" bestFit="1" customWidth="1"/>
    <col min="10" max="10" width="16" customWidth="1"/>
    <col min="11" max="11" width="10.85546875" bestFit="1" customWidth="1"/>
  </cols>
  <sheetData>
    <row r="1" spans="1:13" x14ac:dyDescent="0.25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30" x14ac:dyDescent="0.25">
      <c r="A2" s="1" t="s">
        <v>1</v>
      </c>
      <c r="B2" s="8" t="s">
        <v>2</v>
      </c>
      <c r="C2" s="2" t="s">
        <v>3</v>
      </c>
      <c r="D2" s="38" t="s">
        <v>4</v>
      </c>
      <c r="E2" s="28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1" t="s">
        <v>10</v>
      </c>
      <c r="K2" s="4" t="s">
        <v>11</v>
      </c>
      <c r="L2" s="4" t="s">
        <v>12</v>
      </c>
      <c r="M2" s="4" t="s">
        <v>1</v>
      </c>
    </row>
    <row r="3" spans="1:13" x14ac:dyDescent="0.25">
      <c r="B3" s="19" t="s">
        <v>13</v>
      </c>
      <c r="C3" s="5" t="s">
        <v>14</v>
      </c>
      <c r="D3" s="39">
        <v>1.05</v>
      </c>
      <c r="E3" s="29">
        <v>159625.32142857142</v>
      </c>
      <c r="F3" s="25">
        <v>43.78</v>
      </c>
    </row>
    <row r="4" spans="1:13" ht="24" x14ac:dyDescent="0.25">
      <c r="B4" s="19" t="s">
        <v>15</v>
      </c>
      <c r="C4" s="5" t="s">
        <v>16</v>
      </c>
      <c r="D4" s="39">
        <v>1</v>
      </c>
      <c r="E4" s="29">
        <v>30824.2</v>
      </c>
      <c r="F4" s="25">
        <v>43.78</v>
      </c>
    </row>
    <row r="5" spans="1:13" x14ac:dyDescent="0.25">
      <c r="B5" s="19" t="s">
        <v>17</v>
      </c>
      <c r="C5" s="5" t="s">
        <v>18</v>
      </c>
      <c r="D5" s="39">
        <v>0.5</v>
      </c>
      <c r="E5" s="29">
        <v>49538.892857142855</v>
      </c>
      <c r="F5" s="25">
        <v>43.78</v>
      </c>
    </row>
    <row r="6" spans="1:13" x14ac:dyDescent="0.25">
      <c r="A6" t="s">
        <v>23</v>
      </c>
      <c r="B6" s="19" t="s">
        <v>19</v>
      </c>
      <c r="C6" s="5" t="s">
        <v>14</v>
      </c>
      <c r="D6" s="39">
        <v>1.1000000000000001</v>
      </c>
      <c r="E6" s="29">
        <v>220172.85714285713</v>
      </c>
      <c r="F6" s="25">
        <v>13.58</v>
      </c>
    </row>
    <row r="7" spans="1:13" x14ac:dyDescent="0.25">
      <c r="B7" s="19" t="s">
        <v>20</v>
      </c>
      <c r="C7" s="5" t="s">
        <v>14</v>
      </c>
      <c r="D7" s="39">
        <v>1.1000000000000001</v>
      </c>
      <c r="E7" s="29">
        <v>104582.10714285714</v>
      </c>
      <c r="F7" s="25">
        <v>13.58</v>
      </c>
    </row>
    <row r="8" spans="1:13" x14ac:dyDescent="0.25">
      <c r="B8" s="19" t="s">
        <v>21</v>
      </c>
      <c r="C8" s="5" t="s">
        <v>22</v>
      </c>
      <c r="D8" s="39">
        <v>0.5</v>
      </c>
      <c r="E8" s="29">
        <v>29613.249285714286</v>
      </c>
      <c r="F8" s="25">
        <v>13.58</v>
      </c>
    </row>
    <row r="9" spans="1:13" x14ac:dyDescent="0.25">
      <c r="B9" s="19" t="s">
        <v>24</v>
      </c>
      <c r="C9" s="5" t="s">
        <v>14</v>
      </c>
      <c r="D9" s="39">
        <v>1.1000000000000001</v>
      </c>
      <c r="E9" s="29">
        <v>242190.14285714284</v>
      </c>
      <c r="F9" s="25">
        <v>10.97</v>
      </c>
    </row>
    <row r="10" spans="1:13" x14ac:dyDescent="0.25">
      <c r="B10" s="19" t="s">
        <v>20</v>
      </c>
      <c r="C10" s="5" t="s">
        <v>14</v>
      </c>
      <c r="D10" s="39">
        <v>1.05</v>
      </c>
      <c r="E10" s="29">
        <v>104582.10714285714</v>
      </c>
      <c r="F10" s="25">
        <v>10.97</v>
      </c>
    </row>
    <row r="11" spans="1:13" x14ac:dyDescent="0.25">
      <c r="B11" s="19" t="s">
        <v>21</v>
      </c>
      <c r="C11" s="5" t="s">
        <v>22</v>
      </c>
      <c r="D11" s="39">
        <v>0.5</v>
      </c>
      <c r="E11" s="29">
        <v>29613.249285714286</v>
      </c>
      <c r="F11" s="25">
        <v>10.97</v>
      </c>
    </row>
    <row r="12" spans="1:13" x14ac:dyDescent="0.25">
      <c r="B12" s="19" t="s">
        <v>25</v>
      </c>
      <c r="C12" s="5" t="s">
        <v>26</v>
      </c>
      <c r="D12" s="39">
        <v>0.5</v>
      </c>
      <c r="E12" s="30">
        <v>82564.82142857142</v>
      </c>
      <c r="F12" s="25">
        <v>10.97</v>
      </c>
    </row>
    <row r="13" spans="1:13" x14ac:dyDescent="0.25">
      <c r="A13">
        <v>2.14</v>
      </c>
      <c r="B13" s="19" t="s">
        <v>27</v>
      </c>
      <c r="C13" s="5" t="s">
        <v>14</v>
      </c>
      <c r="D13" s="39">
        <v>1.1000000000000001</v>
      </c>
      <c r="E13" s="30">
        <v>122195.9357142857</v>
      </c>
      <c r="F13" s="25">
        <v>5.45</v>
      </c>
    </row>
    <row r="14" spans="1:13" ht="36" x14ac:dyDescent="0.25">
      <c r="B14" s="20" t="s">
        <v>28</v>
      </c>
      <c r="C14" s="6" t="s">
        <v>29</v>
      </c>
      <c r="D14" s="40">
        <v>1</v>
      </c>
      <c r="E14" s="31">
        <v>475000</v>
      </c>
      <c r="F14" s="25">
        <v>1</v>
      </c>
    </row>
    <row r="15" spans="1:13" ht="36" x14ac:dyDescent="0.25">
      <c r="A15">
        <v>2.16</v>
      </c>
      <c r="B15" s="19" t="s">
        <v>30</v>
      </c>
      <c r="C15" s="5" t="s">
        <v>14</v>
      </c>
      <c r="D15" s="39">
        <v>1.05</v>
      </c>
      <c r="E15" s="29">
        <v>5048000</v>
      </c>
      <c r="F15" s="25">
        <v>1</v>
      </c>
    </row>
    <row r="16" spans="1:13" ht="36" x14ac:dyDescent="0.25">
      <c r="B16" s="19" t="s">
        <v>30</v>
      </c>
      <c r="C16" s="5" t="s">
        <v>14</v>
      </c>
      <c r="D16" s="39">
        <v>1.05</v>
      </c>
      <c r="E16" s="29">
        <v>6186480</v>
      </c>
      <c r="F16" s="25">
        <v>1</v>
      </c>
    </row>
    <row r="17" spans="1:6" ht="48" x14ac:dyDescent="0.25">
      <c r="A17">
        <v>2.1800000000000002</v>
      </c>
      <c r="B17" s="19" t="s">
        <v>31</v>
      </c>
      <c r="C17" s="5" t="s">
        <v>14</v>
      </c>
      <c r="D17" s="39">
        <v>1.05</v>
      </c>
      <c r="E17" s="29">
        <v>6651360</v>
      </c>
      <c r="F17" s="25">
        <v>1</v>
      </c>
    </row>
    <row r="18" spans="1:6" ht="48" x14ac:dyDescent="0.25">
      <c r="A18">
        <v>2.19</v>
      </c>
      <c r="B18" s="19" t="s">
        <v>32</v>
      </c>
      <c r="C18" s="5" t="s">
        <v>16</v>
      </c>
      <c r="D18" s="39">
        <v>1.05</v>
      </c>
      <c r="E18" s="29">
        <v>650000</v>
      </c>
      <c r="F18" s="25">
        <v>8.99</v>
      </c>
    </row>
    <row r="19" spans="1:6" x14ac:dyDescent="0.25">
      <c r="A19">
        <v>2.21</v>
      </c>
      <c r="B19" s="19" t="s">
        <v>33</v>
      </c>
      <c r="C19" s="5" t="s">
        <v>14</v>
      </c>
      <c r="D19" s="39">
        <v>1</v>
      </c>
      <c r="E19" s="29">
        <v>18714.692857142858</v>
      </c>
      <c r="F19" s="25">
        <v>417.45</v>
      </c>
    </row>
    <row r="20" spans="1:6" x14ac:dyDescent="0.25">
      <c r="B20" s="19" t="s">
        <v>34</v>
      </c>
      <c r="C20" s="5" t="s">
        <v>16</v>
      </c>
      <c r="D20" s="39">
        <v>2.44</v>
      </c>
      <c r="E20" s="29">
        <v>5504.3214285714284</v>
      </c>
      <c r="F20" s="25">
        <v>417.45</v>
      </c>
    </row>
    <row r="21" spans="1:6" x14ac:dyDescent="0.25">
      <c r="B21" s="19" t="s">
        <v>35</v>
      </c>
      <c r="C21" s="5" t="s">
        <v>26</v>
      </c>
      <c r="D21" s="39">
        <v>16</v>
      </c>
      <c r="E21" s="29">
        <v>275.21607142857141</v>
      </c>
      <c r="F21" s="25">
        <v>417.45</v>
      </c>
    </row>
    <row r="22" spans="1:6" x14ac:dyDescent="0.25">
      <c r="B22" s="19" t="s">
        <v>36</v>
      </c>
      <c r="C22" s="5" t="s">
        <v>14</v>
      </c>
      <c r="D22" s="39">
        <v>1</v>
      </c>
      <c r="E22" s="29">
        <v>3302.5928571428572</v>
      </c>
      <c r="F22" s="25">
        <v>417.45</v>
      </c>
    </row>
    <row r="23" spans="1:6" x14ac:dyDescent="0.25">
      <c r="B23" s="19" t="s">
        <v>37</v>
      </c>
      <c r="C23" s="5" t="s">
        <v>38</v>
      </c>
      <c r="D23" s="39">
        <v>1.25</v>
      </c>
      <c r="E23" s="29">
        <v>1977.152257142857</v>
      </c>
      <c r="F23" s="25">
        <v>417.45</v>
      </c>
    </row>
    <row r="24" spans="1:6" x14ac:dyDescent="0.25">
      <c r="B24" s="19" t="s">
        <v>39</v>
      </c>
      <c r="C24" s="5" t="s">
        <v>40</v>
      </c>
      <c r="D24" s="39">
        <v>7.0000000000000007E-2</v>
      </c>
      <c r="E24" s="29">
        <v>59446.671428571426</v>
      </c>
      <c r="F24" s="25">
        <v>417.45</v>
      </c>
    </row>
    <row r="25" spans="1:6" x14ac:dyDescent="0.25">
      <c r="B25" s="19" t="s">
        <v>41</v>
      </c>
      <c r="C25" s="5" t="s">
        <v>26</v>
      </c>
      <c r="D25" s="39">
        <v>0.2</v>
      </c>
      <c r="E25" s="29">
        <v>1321.0371428571427</v>
      </c>
      <c r="F25" s="25">
        <v>417.45</v>
      </c>
    </row>
    <row r="26" spans="1:6" x14ac:dyDescent="0.25">
      <c r="A26">
        <v>2.2200000000000002</v>
      </c>
      <c r="B26" s="19" t="s">
        <v>33</v>
      </c>
      <c r="C26" s="5" t="s">
        <v>14</v>
      </c>
      <c r="D26" s="39">
        <v>1</v>
      </c>
      <c r="E26" s="29">
        <v>18714.692857142858</v>
      </c>
      <c r="F26" s="25">
        <v>119.92</v>
      </c>
    </row>
    <row r="27" spans="1:6" x14ac:dyDescent="0.25">
      <c r="B27" s="19" t="s">
        <v>34</v>
      </c>
      <c r="C27" s="5" t="s">
        <v>16</v>
      </c>
      <c r="D27" s="39">
        <v>2.44</v>
      </c>
      <c r="E27" s="29">
        <v>5504.3214285714284</v>
      </c>
      <c r="F27" s="25">
        <v>119.92</v>
      </c>
    </row>
    <row r="28" spans="1:6" x14ac:dyDescent="0.25">
      <c r="B28" s="19" t="s">
        <v>35</v>
      </c>
      <c r="C28" s="5" t="s">
        <v>26</v>
      </c>
      <c r="D28" s="39">
        <v>16</v>
      </c>
      <c r="E28" s="29">
        <v>275.21607142857141</v>
      </c>
      <c r="F28" s="25">
        <v>119.92</v>
      </c>
    </row>
    <row r="29" spans="1:6" x14ac:dyDescent="0.25">
      <c r="B29" s="19" t="s">
        <v>36</v>
      </c>
      <c r="C29" s="5" t="s">
        <v>14</v>
      </c>
      <c r="D29" s="39">
        <v>1</v>
      </c>
      <c r="E29" s="29">
        <v>3302.5928571428572</v>
      </c>
      <c r="F29" s="25">
        <v>119.92</v>
      </c>
    </row>
    <row r="30" spans="1:6" x14ac:dyDescent="0.25">
      <c r="B30" s="19" t="s">
        <v>37</v>
      </c>
      <c r="C30" s="5" t="s">
        <v>38</v>
      </c>
      <c r="D30" s="39">
        <v>1.25</v>
      </c>
      <c r="E30" s="29">
        <v>1977.152257142857</v>
      </c>
      <c r="F30" s="25">
        <v>119.92</v>
      </c>
    </row>
    <row r="31" spans="1:6" x14ac:dyDescent="0.25">
      <c r="B31" s="19" t="s">
        <v>42</v>
      </c>
      <c r="C31" s="5" t="s">
        <v>40</v>
      </c>
      <c r="D31" s="39">
        <v>0.125</v>
      </c>
      <c r="E31" s="29">
        <v>226326.68849999999</v>
      </c>
      <c r="F31" s="25">
        <v>119.92</v>
      </c>
    </row>
    <row r="32" spans="1:6" x14ac:dyDescent="0.25">
      <c r="B32" s="19" t="s">
        <v>41</v>
      </c>
      <c r="C32" s="5" t="s">
        <v>26</v>
      </c>
      <c r="D32" s="39">
        <v>0.2</v>
      </c>
      <c r="E32" s="29">
        <v>1321.0371428571427</v>
      </c>
      <c r="F32" s="25">
        <v>119.92</v>
      </c>
    </row>
    <row r="33" spans="1:6" x14ac:dyDescent="0.25">
      <c r="A33">
        <v>2.23</v>
      </c>
      <c r="B33" s="19" t="s">
        <v>43</v>
      </c>
      <c r="C33" s="5" t="s">
        <v>44</v>
      </c>
      <c r="D33" s="39">
        <v>1</v>
      </c>
      <c r="E33" s="29">
        <v>9000</v>
      </c>
      <c r="F33" s="25">
        <v>123.34</v>
      </c>
    </row>
    <row r="34" spans="1:6" x14ac:dyDescent="0.25">
      <c r="B34" s="19" t="s">
        <v>45</v>
      </c>
      <c r="C34" s="5" t="s">
        <v>29</v>
      </c>
      <c r="D34" s="39">
        <v>11</v>
      </c>
      <c r="E34" s="29">
        <v>74.91</v>
      </c>
      <c r="F34" s="25">
        <v>123.34</v>
      </c>
    </row>
    <row r="35" spans="1:6" x14ac:dyDescent="0.25">
      <c r="B35" s="19" t="s">
        <v>46</v>
      </c>
      <c r="C35" s="5" t="s">
        <v>29</v>
      </c>
      <c r="D35" s="39">
        <v>0.08</v>
      </c>
      <c r="E35" s="29">
        <v>54266.67</v>
      </c>
      <c r="F35" s="25">
        <v>123.34</v>
      </c>
    </row>
    <row r="36" spans="1:6" x14ac:dyDescent="0.25">
      <c r="A36">
        <v>2.31</v>
      </c>
      <c r="B36" s="19" t="s">
        <v>47</v>
      </c>
      <c r="C36" s="5" t="s">
        <v>48</v>
      </c>
      <c r="D36" s="39">
        <v>0.5</v>
      </c>
      <c r="E36" s="29">
        <v>6054.7535714285714</v>
      </c>
      <c r="F36" s="25">
        <v>537.37</v>
      </c>
    </row>
    <row r="37" spans="1:6" x14ac:dyDescent="0.25">
      <c r="B37" s="19" t="s">
        <v>49</v>
      </c>
      <c r="C37" s="5" t="s">
        <v>14</v>
      </c>
      <c r="D37" s="39">
        <v>1.06</v>
      </c>
      <c r="E37" s="29">
        <v>25870.310714285712</v>
      </c>
      <c r="F37" s="25">
        <v>537.37</v>
      </c>
    </row>
    <row r="38" spans="1:6" x14ac:dyDescent="0.25">
      <c r="B38" s="19" t="s">
        <v>50</v>
      </c>
      <c r="C38" s="5" t="s">
        <v>38</v>
      </c>
      <c r="D38" s="39">
        <v>5.8</v>
      </c>
      <c r="E38" s="29">
        <v>935.73464285714283</v>
      </c>
      <c r="F38" s="25">
        <v>537.37</v>
      </c>
    </row>
    <row r="39" spans="1:6" x14ac:dyDescent="0.25">
      <c r="A39">
        <v>2.3199999999999998</v>
      </c>
      <c r="B39" s="5" t="s">
        <v>47</v>
      </c>
      <c r="C39" s="5" t="s">
        <v>48</v>
      </c>
      <c r="D39" s="39">
        <v>0.12</v>
      </c>
      <c r="E39" s="29">
        <v>6054.7535714285714</v>
      </c>
      <c r="F39" s="25">
        <v>13.01</v>
      </c>
    </row>
    <row r="40" spans="1:6" x14ac:dyDescent="0.25">
      <c r="B40" s="5" t="s">
        <v>49</v>
      </c>
      <c r="C40" s="5" t="s">
        <v>14</v>
      </c>
      <c r="D40" s="39">
        <v>1.06</v>
      </c>
      <c r="E40" s="29">
        <v>25870.310714285712</v>
      </c>
      <c r="F40" s="25">
        <v>13.01</v>
      </c>
    </row>
    <row r="41" spans="1:6" x14ac:dyDescent="0.25">
      <c r="B41" s="5" t="s">
        <v>50</v>
      </c>
      <c r="C41" s="5" t="s">
        <v>38</v>
      </c>
      <c r="D41" s="39">
        <v>5.8</v>
      </c>
      <c r="E41" s="29">
        <v>935.73464285714283</v>
      </c>
      <c r="F41" s="25">
        <v>13.01</v>
      </c>
    </row>
    <row r="42" spans="1:6" x14ac:dyDescent="0.25">
      <c r="A42" t="s">
        <v>56</v>
      </c>
      <c r="B42" s="5" t="s">
        <v>51</v>
      </c>
      <c r="C42" s="5" t="s">
        <v>38</v>
      </c>
      <c r="D42" s="39">
        <v>0.05</v>
      </c>
      <c r="E42" s="29">
        <v>2697.1174999999998</v>
      </c>
      <c r="F42" s="25">
        <v>49.84</v>
      </c>
    </row>
    <row r="43" spans="1:6" x14ac:dyDescent="0.25">
      <c r="B43" s="5" t="s">
        <v>52</v>
      </c>
      <c r="C43" s="5" t="s">
        <v>53</v>
      </c>
      <c r="D43" s="39">
        <v>1.05</v>
      </c>
      <c r="E43" s="29">
        <v>22567.717857142856</v>
      </c>
      <c r="F43" s="25">
        <v>49.84</v>
      </c>
    </row>
    <row r="44" spans="1:6" x14ac:dyDescent="0.25">
      <c r="B44" s="5" t="s">
        <v>54</v>
      </c>
      <c r="C44" s="5" t="s">
        <v>38</v>
      </c>
      <c r="D44" s="39">
        <v>4</v>
      </c>
      <c r="E44" s="29">
        <v>1651.2964285714286</v>
      </c>
      <c r="F44" s="25">
        <v>49.84</v>
      </c>
    </row>
    <row r="45" spans="1:6" x14ac:dyDescent="0.25">
      <c r="B45" s="5" t="s">
        <v>55</v>
      </c>
      <c r="C45" s="5" t="s">
        <v>38</v>
      </c>
      <c r="D45" s="39">
        <v>0.01</v>
      </c>
      <c r="E45" s="29">
        <v>12770.025714285714</v>
      </c>
      <c r="F45" s="25">
        <v>49.84</v>
      </c>
    </row>
    <row r="46" spans="1:6" x14ac:dyDescent="0.25">
      <c r="A46" t="s">
        <v>57</v>
      </c>
      <c r="B46" s="5" t="s">
        <v>47</v>
      </c>
      <c r="C46" s="5" t="s">
        <v>48</v>
      </c>
      <c r="D46" s="39">
        <v>0.3</v>
      </c>
      <c r="E46" s="29">
        <v>6054.7535714285714</v>
      </c>
      <c r="F46" s="25">
        <v>345.52</v>
      </c>
    </row>
    <row r="47" spans="1:6" x14ac:dyDescent="0.25">
      <c r="B47" s="5" t="s">
        <v>49</v>
      </c>
      <c r="C47" s="5" t="s">
        <v>14</v>
      </c>
      <c r="D47" s="39">
        <v>0.11</v>
      </c>
      <c r="E47" s="29">
        <v>25870.310714285712</v>
      </c>
      <c r="F47" s="25">
        <v>345.52</v>
      </c>
    </row>
    <row r="48" spans="1:6" x14ac:dyDescent="0.25">
      <c r="B48" s="5" t="s">
        <v>50</v>
      </c>
      <c r="C48" s="5" t="s">
        <v>38</v>
      </c>
      <c r="D48" s="39">
        <v>0.6</v>
      </c>
      <c r="E48" s="29">
        <v>935.73464285714283</v>
      </c>
      <c r="F48" s="25">
        <v>345.52</v>
      </c>
    </row>
    <row r="49" spans="1:6" x14ac:dyDescent="0.25">
      <c r="A49" t="s">
        <v>59</v>
      </c>
      <c r="B49" s="5" t="s">
        <v>58</v>
      </c>
      <c r="C49" s="5" t="s">
        <v>40</v>
      </c>
      <c r="D49" s="39">
        <v>0.125</v>
      </c>
      <c r="E49" s="29">
        <v>226326.68849999999</v>
      </c>
      <c r="F49" s="25">
        <v>217.47</v>
      </c>
    </row>
    <row r="50" spans="1:6" x14ac:dyDescent="0.25">
      <c r="A50" t="s">
        <v>61</v>
      </c>
      <c r="B50" s="5" t="s">
        <v>60</v>
      </c>
      <c r="C50" s="5" t="s">
        <v>40</v>
      </c>
      <c r="D50" s="39">
        <v>7.0000000000000007E-2</v>
      </c>
      <c r="E50" s="29">
        <v>59446.671428571426</v>
      </c>
      <c r="F50" s="25">
        <v>829.24</v>
      </c>
    </row>
    <row r="51" spans="1:6" x14ac:dyDescent="0.25">
      <c r="A51" t="s">
        <v>62</v>
      </c>
      <c r="B51" s="5" t="s">
        <v>43</v>
      </c>
      <c r="C51" s="5" t="s">
        <v>44</v>
      </c>
      <c r="D51" s="39">
        <v>1</v>
      </c>
      <c r="E51" s="29">
        <v>9000</v>
      </c>
      <c r="F51" s="25">
        <v>60</v>
      </c>
    </row>
    <row r="52" spans="1:6" x14ac:dyDescent="0.25">
      <c r="B52" s="5" t="s">
        <v>45</v>
      </c>
      <c r="C52" s="5" t="s">
        <v>29</v>
      </c>
      <c r="D52" s="39">
        <v>11</v>
      </c>
      <c r="E52" s="29">
        <v>74.91</v>
      </c>
      <c r="F52" s="25">
        <v>60</v>
      </c>
    </row>
    <row r="53" spans="1:6" x14ac:dyDescent="0.25">
      <c r="B53" s="5" t="s">
        <v>46</v>
      </c>
      <c r="C53" s="5" t="s">
        <v>29</v>
      </c>
      <c r="D53" s="39">
        <v>0.08</v>
      </c>
      <c r="E53" s="29">
        <v>54266.67</v>
      </c>
      <c r="F53" s="25">
        <v>60</v>
      </c>
    </row>
    <row r="54" spans="1:6" x14ac:dyDescent="0.25">
      <c r="A54" t="s">
        <v>63</v>
      </c>
      <c r="B54" s="11" t="s">
        <v>64</v>
      </c>
      <c r="C54" s="11" t="s">
        <v>65</v>
      </c>
      <c r="D54" s="41">
        <v>0.77</v>
      </c>
      <c r="E54" s="32">
        <v>17820</v>
      </c>
      <c r="F54" s="25">
        <v>6.58</v>
      </c>
    </row>
    <row r="55" spans="1:6" x14ac:dyDescent="0.25">
      <c r="B55" s="11" t="s">
        <v>66</v>
      </c>
      <c r="C55" s="11" t="s">
        <v>65</v>
      </c>
      <c r="D55" s="41">
        <v>0.34</v>
      </c>
      <c r="E55" s="32">
        <v>13750</v>
      </c>
      <c r="F55" s="25">
        <v>6.58</v>
      </c>
    </row>
    <row r="56" spans="1:6" x14ac:dyDescent="0.25">
      <c r="B56" s="11" t="s">
        <v>67</v>
      </c>
      <c r="C56" s="11" t="s">
        <v>18</v>
      </c>
      <c r="D56" s="41">
        <v>0.68</v>
      </c>
      <c r="E56" s="32">
        <v>79200</v>
      </c>
      <c r="F56" s="25">
        <v>6.58</v>
      </c>
    </row>
    <row r="57" spans="1:6" x14ac:dyDescent="0.25">
      <c r="B57" s="11" t="s">
        <v>68</v>
      </c>
      <c r="C57" s="11" t="s">
        <v>18</v>
      </c>
      <c r="D57" s="41">
        <v>2</v>
      </c>
      <c r="E57" s="32">
        <v>532.29</v>
      </c>
      <c r="F57" s="25">
        <v>6.58</v>
      </c>
    </row>
    <row r="58" spans="1:6" x14ac:dyDescent="0.25">
      <c r="B58" s="11" t="s">
        <v>69</v>
      </c>
      <c r="C58" s="11" t="s">
        <v>18</v>
      </c>
      <c r="D58" s="41">
        <v>3</v>
      </c>
      <c r="E58" s="32">
        <v>68.099999999999994</v>
      </c>
      <c r="F58" s="25">
        <v>6.58</v>
      </c>
    </row>
    <row r="59" spans="1:6" x14ac:dyDescent="0.25">
      <c r="B59" s="11" t="s">
        <v>70</v>
      </c>
      <c r="C59" s="11" t="s">
        <v>18</v>
      </c>
      <c r="D59" s="41">
        <v>23</v>
      </c>
      <c r="E59" s="32">
        <v>74.91</v>
      </c>
      <c r="F59" s="25">
        <v>6.58</v>
      </c>
    </row>
    <row r="60" spans="1:6" x14ac:dyDescent="0.25">
      <c r="B60" s="11" t="s">
        <v>71</v>
      </c>
      <c r="C60" s="11" t="s">
        <v>72</v>
      </c>
      <c r="D60" s="41">
        <v>0.08</v>
      </c>
      <c r="E60" s="32">
        <v>29500.959999999999</v>
      </c>
      <c r="F60" s="25">
        <v>6.58</v>
      </c>
    </row>
    <row r="61" spans="1:6" x14ac:dyDescent="0.25">
      <c r="B61" s="11" t="s">
        <v>73</v>
      </c>
      <c r="C61" s="11" t="s">
        <v>18</v>
      </c>
      <c r="D61" s="41">
        <v>0.25</v>
      </c>
      <c r="E61" s="32">
        <v>54266.67</v>
      </c>
      <c r="F61" s="25">
        <v>6.58</v>
      </c>
    </row>
    <row r="62" spans="1:6" x14ac:dyDescent="0.25">
      <c r="A62" t="s">
        <v>74</v>
      </c>
      <c r="B62" s="11" t="s">
        <v>75</v>
      </c>
      <c r="C62" s="11" t="s">
        <v>76</v>
      </c>
      <c r="D62" s="41">
        <v>1.04</v>
      </c>
      <c r="E62" s="33">
        <v>8606.5</v>
      </c>
      <c r="F62" s="25">
        <v>30</v>
      </c>
    </row>
    <row r="63" spans="1:6" x14ac:dyDescent="0.25">
      <c r="B63" s="11" t="s">
        <v>77</v>
      </c>
      <c r="C63" s="11" t="s">
        <v>26</v>
      </c>
      <c r="D63" s="41">
        <v>0.57999999999999996</v>
      </c>
      <c r="E63" s="33">
        <v>5606</v>
      </c>
      <c r="F63" s="25">
        <v>30</v>
      </c>
    </row>
    <row r="64" spans="1:6" x14ac:dyDescent="0.25">
      <c r="B64" s="11" t="s">
        <v>78</v>
      </c>
      <c r="C64" s="11" t="s">
        <v>26</v>
      </c>
      <c r="D64" s="41">
        <v>0.49</v>
      </c>
      <c r="E64" s="33">
        <v>7371</v>
      </c>
      <c r="F64" s="25">
        <v>30</v>
      </c>
    </row>
    <row r="65" spans="1:6" x14ac:dyDescent="0.25">
      <c r="B65" s="11" t="s">
        <v>79</v>
      </c>
      <c r="C65" s="11" t="s">
        <v>26</v>
      </c>
      <c r="D65" s="41">
        <v>0.22</v>
      </c>
      <c r="E65" s="33">
        <v>2950</v>
      </c>
      <c r="F65" s="25">
        <v>30</v>
      </c>
    </row>
    <row r="66" spans="1:6" x14ac:dyDescent="0.25">
      <c r="B66" s="11" t="s">
        <v>80</v>
      </c>
      <c r="C66" s="11" t="s">
        <v>26</v>
      </c>
      <c r="D66" s="41">
        <v>0.4</v>
      </c>
      <c r="E66" s="33">
        <v>3212</v>
      </c>
      <c r="F66" s="25">
        <v>30</v>
      </c>
    </row>
    <row r="67" spans="1:6" x14ac:dyDescent="0.25">
      <c r="B67" s="11" t="s">
        <v>81</v>
      </c>
      <c r="C67" s="11" t="s">
        <v>26</v>
      </c>
      <c r="D67" s="41">
        <v>0.02</v>
      </c>
      <c r="E67" s="33">
        <v>91352.12</v>
      </c>
      <c r="F67" s="25">
        <v>30</v>
      </c>
    </row>
    <row r="68" spans="1:6" x14ac:dyDescent="0.25">
      <c r="B68" s="11" t="s">
        <v>82</v>
      </c>
      <c r="C68" s="11" t="s">
        <v>26</v>
      </c>
      <c r="D68" s="41">
        <v>0.01</v>
      </c>
      <c r="E68" s="33">
        <v>44048.12</v>
      </c>
      <c r="F68" s="25">
        <v>30</v>
      </c>
    </row>
    <row r="69" spans="1:6" x14ac:dyDescent="0.25">
      <c r="A69">
        <v>3.12</v>
      </c>
      <c r="B69" s="11" t="s">
        <v>83</v>
      </c>
      <c r="C69" s="11" t="s">
        <v>76</v>
      </c>
      <c r="D69" s="41">
        <v>1.04</v>
      </c>
      <c r="E69" s="33">
        <v>3659</v>
      </c>
      <c r="F69" s="25">
        <v>30</v>
      </c>
    </row>
    <row r="70" spans="1:6" x14ac:dyDescent="0.25">
      <c r="B70" s="11" t="s">
        <v>84</v>
      </c>
      <c r="C70" s="11" t="s">
        <v>26</v>
      </c>
      <c r="D70" s="41">
        <v>0.51</v>
      </c>
      <c r="E70" s="33">
        <v>1563</v>
      </c>
      <c r="F70" s="25">
        <v>30</v>
      </c>
    </row>
    <row r="71" spans="1:6" x14ac:dyDescent="0.25">
      <c r="B71" s="11" t="s">
        <v>85</v>
      </c>
      <c r="C71" s="11" t="s">
        <v>26</v>
      </c>
      <c r="D71" s="41">
        <v>0.28999999999999998</v>
      </c>
      <c r="E71" s="33">
        <v>2174</v>
      </c>
      <c r="F71" s="25">
        <v>30</v>
      </c>
    </row>
    <row r="72" spans="1:6" x14ac:dyDescent="0.25">
      <c r="B72" s="11" t="s">
        <v>86</v>
      </c>
      <c r="C72" s="11" t="s">
        <v>26</v>
      </c>
      <c r="D72" s="41">
        <v>0.18</v>
      </c>
      <c r="E72" s="33">
        <v>825</v>
      </c>
      <c r="F72" s="25">
        <v>30</v>
      </c>
    </row>
    <row r="73" spans="1:6" x14ac:dyDescent="0.25">
      <c r="B73" s="11" t="s">
        <v>87</v>
      </c>
      <c r="C73" s="11" t="s">
        <v>26</v>
      </c>
      <c r="D73" s="41">
        <v>0.03</v>
      </c>
      <c r="E73" s="33">
        <v>1850</v>
      </c>
      <c r="F73" s="25">
        <v>30</v>
      </c>
    </row>
    <row r="74" spans="1:6" x14ac:dyDescent="0.25">
      <c r="B74" s="11" t="s">
        <v>81</v>
      </c>
      <c r="C74" s="11" t="s">
        <v>26</v>
      </c>
      <c r="D74" s="41">
        <v>2.3E-2</v>
      </c>
      <c r="E74" s="33">
        <v>91352.12</v>
      </c>
      <c r="F74" s="25">
        <v>30</v>
      </c>
    </row>
    <row r="75" spans="1:6" x14ac:dyDescent="0.25">
      <c r="B75" s="11" t="s">
        <v>82</v>
      </c>
      <c r="C75" s="11" t="s">
        <v>26</v>
      </c>
      <c r="D75" s="41">
        <v>1.2999999999999999E-2</v>
      </c>
      <c r="E75" s="33">
        <v>44048.12</v>
      </c>
      <c r="F75" s="25">
        <v>30</v>
      </c>
    </row>
    <row r="76" spans="1:6" x14ac:dyDescent="0.25">
      <c r="A76">
        <v>3.13</v>
      </c>
      <c r="B76" s="11" t="s">
        <v>88</v>
      </c>
      <c r="C76" s="11" t="s">
        <v>76</v>
      </c>
      <c r="D76" s="41">
        <v>1.04</v>
      </c>
      <c r="E76" s="33">
        <v>2607</v>
      </c>
      <c r="F76" s="25">
        <v>30</v>
      </c>
    </row>
    <row r="77" spans="1:6" x14ac:dyDescent="0.25">
      <c r="B77" s="11" t="s">
        <v>89</v>
      </c>
      <c r="C77" s="11" t="s">
        <v>26</v>
      </c>
      <c r="D77" s="41">
        <v>3.33</v>
      </c>
      <c r="E77" s="33">
        <v>1221</v>
      </c>
      <c r="F77" s="25">
        <v>30</v>
      </c>
    </row>
    <row r="78" spans="1:6" x14ac:dyDescent="0.25">
      <c r="B78" s="11" t="s">
        <v>90</v>
      </c>
      <c r="C78" s="11" t="s">
        <v>26</v>
      </c>
      <c r="D78" s="41">
        <v>2</v>
      </c>
      <c r="E78" s="33">
        <v>503</v>
      </c>
      <c r="F78" s="25">
        <v>30</v>
      </c>
    </row>
    <row r="79" spans="1:6" x14ac:dyDescent="0.25">
      <c r="B79" s="11" t="s">
        <v>91</v>
      </c>
      <c r="C79" s="11" t="s">
        <v>26</v>
      </c>
      <c r="D79" s="41">
        <v>3.33</v>
      </c>
      <c r="E79" s="33">
        <v>1050</v>
      </c>
      <c r="F79" s="25">
        <v>30</v>
      </c>
    </row>
    <row r="80" spans="1:6" x14ac:dyDescent="0.25">
      <c r="B80" s="11" t="s">
        <v>92</v>
      </c>
      <c r="C80" s="11" t="s">
        <v>26</v>
      </c>
      <c r="D80" s="41">
        <v>3.33</v>
      </c>
      <c r="E80" s="33">
        <v>1050</v>
      </c>
      <c r="F80" s="25">
        <v>30</v>
      </c>
    </row>
    <row r="81" spans="1:6" x14ac:dyDescent="0.25">
      <c r="B81" s="11" t="s">
        <v>81</v>
      </c>
      <c r="C81" s="11" t="s">
        <v>26</v>
      </c>
      <c r="D81" s="41">
        <v>2.3E-2</v>
      </c>
      <c r="E81" s="33">
        <v>91352.12</v>
      </c>
      <c r="F81" s="25">
        <v>30</v>
      </c>
    </row>
    <row r="82" spans="1:6" x14ac:dyDescent="0.25">
      <c r="B82" s="11" t="s">
        <v>82</v>
      </c>
      <c r="C82" s="11" t="s">
        <v>26</v>
      </c>
      <c r="D82" s="41">
        <v>1.2999999999999999E-2</v>
      </c>
      <c r="E82" s="33">
        <v>44048.12</v>
      </c>
      <c r="F82" s="25">
        <v>30</v>
      </c>
    </row>
    <row r="83" spans="1:6" x14ac:dyDescent="0.25">
      <c r="A83">
        <v>3.14</v>
      </c>
      <c r="B83" s="11" t="s">
        <v>93</v>
      </c>
      <c r="C83" s="11" t="s">
        <v>76</v>
      </c>
      <c r="D83" s="41">
        <v>1.04</v>
      </c>
      <c r="E83" s="33">
        <v>9425</v>
      </c>
      <c r="F83" s="25">
        <v>30</v>
      </c>
    </row>
    <row r="84" spans="1:6" x14ac:dyDescent="0.25">
      <c r="B84" s="11" t="s">
        <v>94</v>
      </c>
      <c r="C84" s="11" t="s">
        <v>26</v>
      </c>
      <c r="D84" s="41">
        <v>0.65</v>
      </c>
      <c r="E84" s="33">
        <v>2688</v>
      </c>
      <c r="F84" s="25">
        <v>30</v>
      </c>
    </row>
    <row r="85" spans="1:6" x14ac:dyDescent="0.25">
      <c r="B85" s="11" t="s">
        <v>95</v>
      </c>
      <c r="C85" s="11" t="s">
        <v>26</v>
      </c>
      <c r="D85" s="41">
        <v>0.2</v>
      </c>
      <c r="E85" s="33">
        <v>2026</v>
      </c>
      <c r="F85" s="25">
        <v>30</v>
      </c>
    </row>
    <row r="86" spans="1:6" x14ac:dyDescent="0.25">
      <c r="B86" s="11" t="s">
        <v>81</v>
      </c>
      <c r="C86" s="11" t="s">
        <v>26</v>
      </c>
      <c r="D86" s="41">
        <v>0.03</v>
      </c>
      <c r="E86" s="33">
        <v>47900</v>
      </c>
      <c r="F86" s="25">
        <v>30</v>
      </c>
    </row>
    <row r="87" spans="1:6" x14ac:dyDescent="0.25">
      <c r="B87" s="11" t="s">
        <v>82</v>
      </c>
      <c r="C87" s="11" t="s">
        <v>26</v>
      </c>
      <c r="D87" s="41">
        <v>0.02</v>
      </c>
      <c r="E87" s="33">
        <v>51900</v>
      </c>
      <c r="F87" s="25">
        <v>30</v>
      </c>
    </row>
    <row r="88" spans="1:6" x14ac:dyDescent="0.25">
      <c r="A88">
        <v>3.15</v>
      </c>
      <c r="B88" s="12" t="s">
        <v>96</v>
      </c>
      <c r="C88" s="11" t="s">
        <v>26</v>
      </c>
      <c r="D88" s="42">
        <v>1</v>
      </c>
      <c r="E88" s="33">
        <v>6128</v>
      </c>
      <c r="F88" s="25">
        <v>3</v>
      </c>
    </row>
    <row r="89" spans="1:6" x14ac:dyDescent="0.25">
      <c r="B89" s="12" t="s">
        <v>97</v>
      </c>
      <c r="C89" s="11" t="s">
        <v>26</v>
      </c>
      <c r="D89" s="42">
        <v>1</v>
      </c>
      <c r="E89" s="33">
        <v>3904</v>
      </c>
      <c r="F89" s="25">
        <v>3</v>
      </c>
    </row>
    <row r="90" spans="1:6" x14ac:dyDescent="0.25">
      <c r="B90" s="11" t="s">
        <v>81</v>
      </c>
      <c r="C90" s="12" t="s">
        <v>26</v>
      </c>
      <c r="D90" s="42">
        <v>0.03</v>
      </c>
      <c r="E90" s="33">
        <v>47900</v>
      </c>
      <c r="F90" s="25">
        <v>3</v>
      </c>
    </row>
    <row r="91" spans="1:6" x14ac:dyDescent="0.25">
      <c r="B91" s="11" t="s">
        <v>82</v>
      </c>
      <c r="C91" s="11" t="s">
        <v>26</v>
      </c>
      <c r="D91" s="41">
        <v>0.02</v>
      </c>
      <c r="E91" s="33">
        <v>51900</v>
      </c>
      <c r="F91" s="25">
        <v>3</v>
      </c>
    </row>
    <row r="92" spans="1:6" x14ac:dyDescent="0.25">
      <c r="A92">
        <v>3.21</v>
      </c>
      <c r="B92" s="11" t="s">
        <v>98</v>
      </c>
      <c r="C92" s="11" t="s">
        <v>26</v>
      </c>
      <c r="D92" s="41">
        <v>1</v>
      </c>
      <c r="E92" s="32">
        <v>72632.69</v>
      </c>
      <c r="F92" s="25">
        <v>3</v>
      </c>
    </row>
    <row r="93" spans="1:6" x14ac:dyDescent="0.25">
      <c r="B93" s="11" t="s">
        <v>99</v>
      </c>
      <c r="C93" s="11" t="s">
        <v>26</v>
      </c>
      <c r="D93" s="41">
        <v>1</v>
      </c>
      <c r="E93" s="32">
        <v>208790.72</v>
      </c>
      <c r="F93" s="25">
        <v>3</v>
      </c>
    </row>
    <row r="94" spans="1:6" x14ac:dyDescent="0.25">
      <c r="B94" s="11" t="s">
        <v>100</v>
      </c>
      <c r="C94" s="26" t="s">
        <v>26</v>
      </c>
      <c r="D94" s="41">
        <v>1</v>
      </c>
      <c r="E94" s="32">
        <v>3113</v>
      </c>
      <c r="F94" s="25">
        <v>3</v>
      </c>
    </row>
    <row r="95" spans="1:6" x14ac:dyDescent="0.25">
      <c r="B95" s="11" t="s">
        <v>101</v>
      </c>
      <c r="C95" s="11" t="s">
        <v>26</v>
      </c>
      <c r="D95" s="41">
        <v>1</v>
      </c>
      <c r="E95" s="32">
        <v>9544</v>
      </c>
      <c r="F95" s="25">
        <v>3</v>
      </c>
    </row>
    <row r="96" spans="1:6" x14ac:dyDescent="0.25">
      <c r="B96" s="11" t="s">
        <v>102</v>
      </c>
      <c r="C96" s="11" t="s">
        <v>26</v>
      </c>
      <c r="D96" s="41">
        <v>0.2</v>
      </c>
      <c r="E96" s="32">
        <v>20645.099999999999</v>
      </c>
      <c r="F96" s="25">
        <v>3</v>
      </c>
    </row>
    <row r="97" spans="1:6" ht="27" x14ac:dyDescent="0.25">
      <c r="A97">
        <v>3.22</v>
      </c>
      <c r="B97" s="11" t="s">
        <v>103</v>
      </c>
      <c r="C97" s="11" t="s">
        <v>26</v>
      </c>
      <c r="D97" s="41">
        <v>1</v>
      </c>
      <c r="E97" s="32">
        <v>515884</v>
      </c>
      <c r="F97" s="25">
        <v>3</v>
      </c>
    </row>
    <row r="98" spans="1:6" ht="27" x14ac:dyDescent="0.25">
      <c r="B98" s="11" t="s">
        <v>104</v>
      </c>
      <c r="C98" s="11" t="s">
        <v>26</v>
      </c>
      <c r="D98" s="41">
        <v>1</v>
      </c>
      <c r="E98" s="32">
        <v>279900</v>
      </c>
      <c r="F98" s="25">
        <v>3</v>
      </c>
    </row>
    <row r="99" spans="1:6" ht="27" x14ac:dyDescent="0.25">
      <c r="B99" s="11" t="s">
        <v>105</v>
      </c>
      <c r="C99" s="11" t="s">
        <v>26</v>
      </c>
      <c r="D99" s="41">
        <v>1</v>
      </c>
      <c r="E99" s="32">
        <v>342400</v>
      </c>
      <c r="F99" s="25">
        <v>3</v>
      </c>
    </row>
    <row r="100" spans="1:6" x14ac:dyDescent="0.25">
      <c r="B100" s="11" t="s">
        <v>106</v>
      </c>
      <c r="C100" s="11" t="s">
        <v>26</v>
      </c>
      <c r="D100" s="41">
        <v>1</v>
      </c>
      <c r="E100" s="32">
        <v>36967.35</v>
      </c>
      <c r="F100" s="25">
        <v>3</v>
      </c>
    </row>
    <row r="101" spans="1:6" x14ac:dyDescent="0.25">
      <c r="B101" s="12" t="s">
        <v>107</v>
      </c>
      <c r="C101" s="26" t="s">
        <v>108</v>
      </c>
      <c r="D101" s="42">
        <v>0.02</v>
      </c>
      <c r="E101" s="32">
        <v>51900</v>
      </c>
      <c r="F101" s="25">
        <v>3</v>
      </c>
    </row>
    <row r="102" spans="1:6" x14ac:dyDescent="0.25">
      <c r="B102" s="12" t="s">
        <v>109</v>
      </c>
      <c r="C102" s="11" t="s">
        <v>108</v>
      </c>
      <c r="D102" s="42">
        <v>2.5000000000000001E-2</v>
      </c>
      <c r="E102" s="32">
        <v>47900</v>
      </c>
      <c r="F102" s="25">
        <v>3</v>
      </c>
    </row>
    <row r="103" spans="1:6" x14ac:dyDescent="0.25">
      <c r="B103" s="11" t="s">
        <v>102</v>
      </c>
      <c r="C103" s="11" t="s">
        <v>26</v>
      </c>
      <c r="D103" s="41">
        <v>0.15</v>
      </c>
      <c r="E103" s="32">
        <v>20645.099999999999</v>
      </c>
      <c r="F103" s="25">
        <v>3</v>
      </c>
    </row>
    <row r="104" spans="1:6" x14ac:dyDescent="0.25">
      <c r="A104">
        <v>3.23</v>
      </c>
      <c r="B104" s="11" t="s">
        <v>110</v>
      </c>
      <c r="C104" s="11" t="s">
        <v>26</v>
      </c>
      <c r="D104" s="41">
        <v>1</v>
      </c>
      <c r="E104" s="32">
        <v>153100</v>
      </c>
      <c r="F104" s="25">
        <v>1</v>
      </c>
    </row>
    <row r="105" spans="1:6" x14ac:dyDescent="0.25">
      <c r="B105" s="26" t="s">
        <v>111</v>
      </c>
      <c r="C105" s="11" t="s">
        <v>26</v>
      </c>
      <c r="D105" s="41">
        <v>1</v>
      </c>
      <c r="E105" s="32">
        <v>232400</v>
      </c>
      <c r="F105" s="25">
        <v>1</v>
      </c>
    </row>
    <row r="106" spans="1:6" ht="27" x14ac:dyDescent="0.25">
      <c r="B106" s="11" t="s">
        <v>112</v>
      </c>
      <c r="C106" s="11" t="s">
        <v>26</v>
      </c>
      <c r="D106" s="41">
        <v>1</v>
      </c>
      <c r="E106" s="32">
        <v>18900</v>
      </c>
      <c r="F106" s="25">
        <v>1</v>
      </c>
    </row>
    <row r="107" spans="1:6" x14ac:dyDescent="0.25">
      <c r="B107" s="11" t="s">
        <v>100</v>
      </c>
      <c r="C107" s="11" t="s">
        <v>26</v>
      </c>
      <c r="D107" s="41">
        <v>1</v>
      </c>
      <c r="E107" s="32">
        <v>3113</v>
      </c>
      <c r="F107" s="25">
        <v>1</v>
      </c>
    </row>
    <row r="108" spans="1:6" x14ac:dyDescent="0.25">
      <c r="B108" s="12" t="s">
        <v>107</v>
      </c>
      <c r="C108" s="26" t="s">
        <v>108</v>
      </c>
      <c r="D108" s="42">
        <v>0.02</v>
      </c>
      <c r="E108" s="32">
        <v>51900</v>
      </c>
      <c r="F108" s="25">
        <v>1</v>
      </c>
    </row>
    <row r="109" spans="1:6" x14ac:dyDescent="0.25">
      <c r="B109" s="12" t="s">
        <v>109</v>
      </c>
      <c r="C109" s="11" t="s">
        <v>108</v>
      </c>
      <c r="D109" s="42">
        <v>2.5000000000000001E-2</v>
      </c>
      <c r="E109" s="32">
        <v>47900</v>
      </c>
      <c r="F109" s="25">
        <v>1</v>
      </c>
    </row>
    <row r="110" spans="1:6" x14ac:dyDescent="0.25">
      <c r="B110" s="11" t="s">
        <v>102</v>
      </c>
      <c r="C110" s="11" t="s">
        <v>26</v>
      </c>
      <c r="D110" s="41">
        <v>0.09</v>
      </c>
      <c r="E110" s="32">
        <v>20645.099999999999</v>
      </c>
      <c r="F110" s="25">
        <v>1</v>
      </c>
    </row>
    <row r="111" spans="1:6" x14ac:dyDescent="0.25">
      <c r="A111">
        <v>3.24</v>
      </c>
      <c r="B111" s="11" t="s">
        <v>113</v>
      </c>
      <c r="C111" s="11" t="s">
        <v>26</v>
      </c>
      <c r="D111" s="41">
        <v>1</v>
      </c>
      <c r="E111" s="32">
        <v>25900</v>
      </c>
      <c r="F111" s="25">
        <v>3</v>
      </c>
    </row>
    <row r="112" spans="1:6" x14ac:dyDescent="0.25">
      <c r="A112">
        <v>3.25</v>
      </c>
      <c r="B112" s="11" t="s">
        <v>114</v>
      </c>
      <c r="C112" s="11" t="s">
        <v>26</v>
      </c>
      <c r="D112" s="41">
        <v>1</v>
      </c>
      <c r="E112" s="32">
        <v>30000</v>
      </c>
      <c r="F112" s="25">
        <v>3</v>
      </c>
    </row>
    <row r="113" spans="1:6" x14ac:dyDescent="0.25">
      <c r="A113">
        <v>3.26</v>
      </c>
      <c r="B113" s="11" t="s">
        <v>115</v>
      </c>
      <c r="C113" s="11" t="s">
        <v>26</v>
      </c>
      <c r="D113" s="41">
        <v>1</v>
      </c>
      <c r="E113" s="32">
        <v>49900</v>
      </c>
      <c r="F113" s="25">
        <v>3</v>
      </c>
    </row>
    <row r="114" spans="1:6" x14ac:dyDescent="0.25">
      <c r="A114">
        <v>3.27</v>
      </c>
      <c r="B114" s="5" t="s">
        <v>51</v>
      </c>
      <c r="C114" s="5" t="s">
        <v>38</v>
      </c>
      <c r="D114" s="39">
        <v>3</v>
      </c>
      <c r="E114" s="29">
        <v>2697.1174999999998</v>
      </c>
      <c r="F114" s="25">
        <v>8.99</v>
      </c>
    </row>
    <row r="115" spans="1:6" x14ac:dyDescent="0.25">
      <c r="B115" s="22" t="s">
        <v>116</v>
      </c>
      <c r="C115" s="5" t="s">
        <v>117</v>
      </c>
      <c r="D115" s="39">
        <v>0.26</v>
      </c>
      <c r="E115" s="29">
        <v>31813.876992857142</v>
      </c>
      <c r="F115" s="25">
        <v>8.99</v>
      </c>
    </row>
    <row r="116" spans="1:6" x14ac:dyDescent="0.25">
      <c r="B116" s="22" t="s">
        <v>118</v>
      </c>
      <c r="C116" s="5" t="s">
        <v>117</v>
      </c>
      <c r="D116" s="39">
        <v>0.16</v>
      </c>
      <c r="E116" s="29">
        <v>31814.977857142858</v>
      </c>
      <c r="F116" s="25">
        <v>8.99</v>
      </c>
    </row>
    <row r="117" spans="1:6" x14ac:dyDescent="0.25">
      <c r="B117" s="5" t="s">
        <v>119</v>
      </c>
      <c r="C117" s="5" t="s">
        <v>38</v>
      </c>
      <c r="D117" s="39">
        <v>3</v>
      </c>
      <c r="E117" s="29">
        <v>753.87186285714279</v>
      </c>
      <c r="F117" s="25">
        <v>8.99</v>
      </c>
    </row>
    <row r="118" spans="1:6" x14ac:dyDescent="0.25">
      <c r="B118" s="5" t="s">
        <v>120</v>
      </c>
      <c r="C118" s="5" t="s">
        <v>121</v>
      </c>
      <c r="D118" s="39">
        <v>10</v>
      </c>
      <c r="E118" s="29">
        <v>55.043214285714285</v>
      </c>
      <c r="F118" s="25">
        <v>8.99</v>
      </c>
    </row>
    <row r="119" spans="1:6" x14ac:dyDescent="0.25">
      <c r="B119" s="5" t="s">
        <v>122</v>
      </c>
      <c r="C119" s="5" t="s">
        <v>123</v>
      </c>
      <c r="D119" s="39">
        <v>0.09</v>
      </c>
      <c r="E119" s="29">
        <v>60547.53571428571</v>
      </c>
      <c r="F119" s="25">
        <v>8.99</v>
      </c>
    </row>
    <row r="120" spans="1:6" x14ac:dyDescent="0.25">
      <c r="B120" s="25" t="s">
        <v>124</v>
      </c>
      <c r="C120" s="5" t="s">
        <v>16</v>
      </c>
      <c r="D120" s="39">
        <v>1</v>
      </c>
      <c r="E120" s="29">
        <v>8357.9818299999988</v>
      </c>
      <c r="F120" s="25">
        <v>8.99</v>
      </c>
    </row>
    <row r="121" spans="1:6" x14ac:dyDescent="0.25">
      <c r="B121" s="5" t="s">
        <v>125</v>
      </c>
      <c r="C121" s="5" t="s">
        <v>123</v>
      </c>
      <c r="D121" s="39">
        <v>0.12</v>
      </c>
      <c r="E121" s="29">
        <v>560044.04571428569</v>
      </c>
      <c r="F121" s="25">
        <v>8.99</v>
      </c>
    </row>
    <row r="122" spans="1:6" ht="25.5" x14ac:dyDescent="0.25">
      <c r="A122">
        <v>4.1100000000000003</v>
      </c>
      <c r="B122" s="15" t="s">
        <v>126</v>
      </c>
      <c r="C122" s="15" t="s">
        <v>16</v>
      </c>
      <c r="D122" s="43">
        <v>6</v>
      </c>
      <c r="E122" s="34">
        <v>7155.6178571428572</v>
      </c>
      <c r="F122" s="25">
        <v>90</v>
      </c>
    </row>
    <row r="123" spans="1:6" x14ac:dyDescent="0.25">
      <c r="B123" s="15" t="s">
        <v>127</v>
      </c>
      <c r="C123" s="15" t="s">
        <v>29</v>
      </c>
      <c r="D123" s="43">
        <v>1.5</v>
      </c>
      <c r="E123" s="34">
        <v>2531.9878571428571</v>
      </c>
      <c r="F123" s="25">
        <v>90</v>
      </c>
    </row>
    <row r="124" spans="1:6" x14ac:dyDescent="0.25">
      <c r="B124" s="15" t="s">
        <v>128</v>
      </c>
      <c r="C124" s="15" t="s">
        <v>29</v>
      </c>
      <c r="D124" s="43">
        <v>1.5</v>
      </c>
      <c r="E124" s="34">
        <v>405.42629914285709</v>
      </c>
      <c r="F124" s="25">
        <v>90</v>
      </c>
    </row>
    <row r="125" spans="1:6" x14ac:dyDescent="0.25">
      <c r="B125" s="15" t="s">
        <v>129</v>
      </c>
      <c r="C125" s="15" t="s">
        <v>29</v>
      </c>
      <c r="D125" s="43">
        <v>1.5</v>
      </c>
      <c r="E125" s="34">
        <v>1321.0371428571427</v>
      </c>
      <c r="F125" s="25">
        <v>90</v>
      </c>
    </row>
    <row r="126" spans="1:6" x14ac:dyDescent="0.25">
      <c r="B126" s="15" t="s">
        <v>130</v>
      </c>
      <c r="C126" s="15" t="s">
        <v>29</v>
      </c>
      <c r="D126" s="43">
        <v>1</v>
      </c>
      <c r="E126" s="34">
        <v>1827.4347142857141</v>
      </c>
      <c r="F126" s="25">
        <v>90</v>
      </c>
    </row>
    <row r="127" spans="1:6" ht="25.5" x14ac:dyDescent="0.25">
      <c r="B127" s="23" t="s">
        <v>131</v>
      </c>
      <c r="C127" s="16" t="s">
        <v>29</v>
      </c>
      <c r="D127" s="44">
        <v>1</v>
      </c>
      <c r="E127" s="34">
        <v>26215.982100000001</v>
      </c>
      <c r="F127" s="25">
        <v>90</v>
      </c>
    </row>
    <row r="128" spans="1:6" x14ac:dyDescent="0.25">
      <c r="B128" s="15" t="s">
        <v>132</v>
      </c>
      <c r="C128" s="15" t="s">
        <v>16</v>
      </c>
      <c r="D128" s="43">
        <v>18</v>
      </c>
      <c r="E128" s="34">
        <v>1859.3597785714285</v>
      </c>
      <c r="F128" s="25">
        <v>90</v>
      </c>
    </row>
    <row r="129" spans="1:6" x14ac:dyDescent="0.25">
      <c r="B129" s="15" t="s">
        <v>133</v>
      </c>
      <c r="C129" s="15" t="s">
        <v>29</v>
      </c>
      <c r="D129" s="43">
        <v>0.1</v>
      </c>
      <c r="E129" s="34">
        <v>11999.420714285714</v>
      </c>
      <c r="F129" s="25">
        <v>90</v>
      </c>
    </row>
    <row r="130" spans="1:6" x14ac:dyDescent="0.25">
      <c r="B130" s="15" t="s">
        <v>134</v>
      </c>
      <c r="C130" s="15" t="s">
        <v>29</v>
      </c>
      <c r="D130" s="43">
        <v>0.03</v>
      </c>
      <c r="E130" s="34">
        <v>77060.5</v>
      </c>
      <c r="F130" s="25">
        <v>90</v>
      </c>
    </row>
    <row r="131" spans="1:6" x14ac:dyDescent="0.25">
      <c r="B131" s="23" t="s">
        <v>135</v>
      </c>
      <c r="C131" s="16" t="s">
        <v>29</v>
      </c>
      <c r="D131" s="44">
        <v>1</v>
      </c>
      <c r="E131" s="34">
        <v>770.60500000000002</v>
      </c>
      <c r="F131" s="25">
        <v>90</v>
      </c>
    </row>
    <row r="132" spans="1:6" ht="25.5" x14ac:dyDescent="0.25">
      <c r="A132">
        <v>4.12</v>
      </c>
      <c r="B132" s="15" t="s">
        <v>136</v>
      </c>
      <c r="C132" s="15" t="s">
        <v>16</v>
      </c>
      <c r="D132" s="43">
        <v>6</v>
      </c>
      <c r="E132" s="34">
        <f>VLOOKUP(B132,'[1]EQUIPOS Y MAT. ACT 2022-2023'!$C$7:$F$1009,4,0)</f>
        <v>10293.081071428571</v>
      </c>
      <c r="F132" s="25">
        <v>15</v>
      </c>
    </row>
    <row r="133" spans="1:6" x14ac:dyDescent="0.25">
      <c r="B133" s="15" t="s">
        <v>137</v>
      </c>
      <c r="C133" s="15" t="s">
        <v>29</v>
      </c>
      <c r="D133" s="43">
        <v>1.5</v>
      </c>
      <c r="E133" s="34">
        <f>VLOOKUP(B133,'[1]EQUIPOS Y MAT. ACT 2022-2023'!$C$7:$F$1009,4,0)</f>
        <v>2697.1174999999998</v>
      </c>
      <c r="F133" s="25">
        <v>15</v>
      </c>
    </row>
    <row r="134" spans="1:6" x14ac:dyDescent="0.25">
      <c r="B134" s="15" t="s">
        <v>138</v>
      </c>
      <c r="C134" s="15" t="s">
        <v>29</v>
      </c>
      <c r="D134" s="43">
        <v>1.5</v>
      </c>
      <c r="E134" s="34">
        <f>VLOOKUP(B134,'[1]EQUIPOS Y MAT. ACT 2022-2023'!$C$7:$F$1009,4,0)</f>
        <v>1045.8210714285715</v>
      </c>
      <c r="F134" s="25">
        <v>15</v>
      </c>
    </row>
    <row r="135" spans="1:6" x14ac:dyDescent="0.25">
      <c r="B135" s="15" t="s">
        <v>139</v>
      </c>
      <c r="C135" s="15" t="s">
        <v>29</v>
      </c>
      <c r="D135" s="43">
        <v>1.5</v>
      </c>
      <c r="E135" s="34">
        <f>VLOOKUP(B135,'[1]EQUIPOS Y MAT. ACT 2022-2023'!$C$7:$F$1009,4,0)</f>
        <v>1486.1667857142857</v>
      </c>
      <c r="F135" s="25">
        <v>15</v>
      </c>
    </row>
    <row r="136" spans="1:6" x14ac:dyDescent="0.25">
      <c r="B136" s="15" t="s">
        <v>130</v>
      </c>
      <c r="C136" s="15" t="s">
        <v>29</v>
      </c>
      <c r="D136" s="43">
        <v>1</v>
      </c>
      <c r="E136" s="34">
        <f>VLOOKUP(B136,'[1]EQUIPOS Y MAT. ACT 2022-2023'!$C$7:$F$1009,4,0)</f>
        <v>1827.4347142857141</v>
      </c>
      <c r="F136" s="25">
        <v>15</v>
      </c>
    </row>
    <row r="137" spans="1:6" x14ac:dyDescent="0.25">
      <c r="B137" s="23" t="s">
        <v>140</v>
      </c>
      <c r="C137" s="16" t="s">
        <v>29</v>
      </c>
      <c r="D137" s="44">
        <v>1</v>
      </c>
      <c r="E137" s="34">
        <f>VLOOKUP(B137,'[1]EQUIPOS Y MAT. ACT 2022-2023'!$C$7:$F$1009,4,0)</f>
        <v>65171.165714285715</v>
      </c>
      <c r="F137" s="25">
        <v>15</v>
      </c>
    </row>
    <row r="138" spans="1:6" x14ac:dyDescent="0.25">
      <c r="B138" s="15" t="s">
        <v>141</v>
      </c>
      <c r="C138" s="15" t="s">
        <v>16</v>
      </c>
      <c r="D138" s="43">
        <v>18</v>
      </c>
      <c r="E138" s="34">
        <f>VLOOKUP(B138,'[1]EQUIPOS Y MAT. ACT 2022-2023'!$C$7:$F$1009,4,0)</f>
        <v>2146.6853571428569</v>
      </c>
      <c r="F138" s="25">
        <v>15</v>
      </c>
    </row>
    <row r="139" spans="1:6" x14ac:dyDescent="0.25">
      <c r="B139" s="15" t="s">
        <v>133</v>
      </c>
      <c r="C139" s="15" t="s">
        <v>29</v>
      </c>
      <c r="D139" s="43">
        <v>0.1</v>
      </c>
      <c r="E139" s="34">
        <f>VLOOKUP(B139,'[1]EQUIPOS Y MAT. ACT 2022-2023'!$C$7:$F$1009,4,0)</f>
        <v>11999.420714285714</v>
      </c>
      <c r="F139" s="25">
        <v>15</v>
      </c>
    </row>
    <row r="140" spans="1:6" x14ac:dyDescent="0.25">
      <c r="B140" s="15" t="s">
        <v>134</v>
      </c>
      <c r="C140" s="15" t="s">
        <v>29</v>
      </c>
      <c r="D140" s="43">
        <v>0.03</v>
      </c>
      <c r="E140" s="34">
        <f>VLOOKUP(B140,'[1]EQUIPOS Y MAT. ACT 2022-2023'!$C$7:$F$1009,4,0)</f>
        <v>77060.5</v>
      </c>
      <c r="F140" s="25">
        <v>15</v>
      </c>
    </row>
    <row r="141" spans="1:6" x14ac:dyDescent="0.25">
      <c r="B141" s="23" t="s">
        <v>135</v>
      </c>
      <c r="C141" s="16" t="s">
        <v>29</v>
      </c>
      <c r="D141" s="44">
        <v>1</v>
      </c>
      <c r="E141" s="34">
        <f>VLOOKUP(B141,'[1]EQUIPOS Y MAT. ACT 2022-2023'!$C$7:$F$1009,4,0)</f>
        <v>770.60500000000002</v>
      </c>
      <c r="F141" s="25">
        <v>15</v>
      </c>
    </row>
    <row r="142" spans="1:6" x14ac:dyDescent="0.25">
      <c r="A142">
        <v>4.13</v>
      </c>
      <c r="B142" s="15" t="s">
        <v>132</v>
      </c>
      <c r="C142" s="16" t="s">
        <v>16</v>
      </c>
      <c r="D142" s="44">
        <v>12</v>
      </c>
      <c r="E142" s="34">
        <v>1859.3597785714285</v>
      </c>
      <c r="F142" s="25">
        <v>41</v>
      </c>
    </row>
    <row r="143" spans="1:6" ht="25.5" x14ac:dyDescent="0.25">
      <c r="B143" s="15" t="s">
        <v>142</v>
      </c>
      <c r="C143" s="15" t="s">
        <v>29</v>
      </c>
      <c r="D143" s="43">
        <v>1</v>
      </c>
      <c r="E143" s="34">
        <v>1982.150181</v>
      </c>
      <c r="F143" s="25">
        <v>41</v>
      </c>
    </row>
    <row r="144" spans="1:6" x14ac:dyDescent="0.25">
      <c r="B144" s="15" t="s">
        <v>133</v>
      </c>
      <c r="C144" s="15" t="s">
        <v>29</v>
      </c>
      <c r="D144" s="43">
        <v>0.1</v>
      </c>
      <c r="E144" s="34">
        <v>11999.420714285714</v>
      </c>
      <c r="F144" s="25">
        <v>41</v>
      </c>
    </row>
    <row r="145" spans="1:6" x14ac:dyDescent="0.25">
      <c r="B145" s="15" t="s">
        <v>143</v>
      </c>
      <c r="C145" s="15" t="s">
        <v>29</v>
      </c>
      <c r="D145" s="43">
        <v>2</v>
      </c>
      <c r="E145" s="34">
        <v>1349.6375969999999</v>
      </c>
      <c r="F145" s="25">
        <v>41</v>
      </c>
    </row>
    <row r="146" spans="1:6" x14ac:dyDescent="0.25">
      <c r="B146" s="15" t="s">
        <v>144</v>
      </c>
      <c r="C146" s="15" t="s">
        <v>29</v>
      </c>
      <c r="D146" s="43">
        <v>2</v>
      </c>
      <c r="E146" s="34">
        <v>1191.5094509999999</v>
      </c>
      <c r="F146" s="25">
        <v>41</v>
      </c>
    </row>
    <row r="147" spans="1:6" ht="25.5" x14ac:dyDescent="0.25">
      <c r="B147" s="15" t="s">
        <v>145</v>
      </c>
      <c r="C147" s="15" t="s">
        <v>29</v>
      </c>
      <c r="D147" s="43">
        <v>1</v>
      </c>
      <c r="E147" s="34">
        <v>13038.6366</v>
      </c>
      <c r="F147" s="25">
        <v>41</v>
      </c>
    </row>
    <row r="148" spans="1:6" ht="25.5" x14ac:dyDescent="0.25">
      <c r="B148" s="15" t="s">
        <v>146</v>
      </c>
      <c r="C148" s="15" t="s">
        <v>16</v>
      </c>
      <c r="D148" s="43">
        <v>6</v>
      </c>
      <c r="E148" s="34">
        <v>5132.2293</v>
      </c>
      <c r="F148" s="25">
        <v>41</v>
      </c>
    </row>
    <row r="149" spans="1:6" x14ac:dyDescent="0.25">
      <c r="B149" s="15" t="s">
        <v>147</v>
      </c>
      <c r="C149" s="15" t="s">
        <v>29</v>
      </c>
      <c r="D149" s="43">
        <v>1</v>
      </c>
      <c r="E149" s="34">
        <v>790.64073000000008</v>
      </c>
      <c r="F149" s="25">
        <v>41</v>
      </c>
    </row>
    <row r="150" spans="1:6" x14ac:dyDescent="0.25">
      <c r="B150" s="15" t="s">
        <v>134</v>
      </c>
      <c r="C150" s="15" t="s">
        <v>29</v>
      </c>
      <c r="D150" s="43">
        <v>0.05</v>
      </c>
      <c r="E150" s="34">
        <v>77060.5</v>
      </c>
      <c r="F150" s="25">
        <v>41</v>
      </c>
    </row>
    <row r="151" spans="1:6" ht="25.5" x14ac:dyDescent="0.25">
      <c r="A151">
        <v>4.1399999999999997</v>
      </c>
      <c r="B151" s="5" t="s">
        <v>148</v>
      </c>
      <c r="C151" s="5" t="s">
        <v>29</v>
      </c>
      <c r="D151" s="45">
        <v>1</v>
      </c>
      <c r="E151" s="34">
        <v>262490.0802857143</v>
      </c>
      <c r="F151" s="25">
        <v>20</v>
      </c>
    </row>
    <row r="152" spans="1:6" x14ac:dyDescent="0.25">
      <c r="A152">
        <v>4.1500000000000004</v>
      </c>
      <c r="B152" s="5" t="s">
        <v>149</v>
      </c>
      <c r="C152" s="5"/>
      <c r="D152" s="45">
        <v>1</v>
      </c>
      <c r="E152" s="34">
        <v>259000</v>
      </c>
      <c r="F152" s="25">
        <v>5</v>
      </c>
    </row>
    <row r="153" spans="1:6" x14ac:dyDescent="0.25">
      <c r="B153" s="27" t="s">
        <v>150</v>
      </c>
      <c r="C153" s="27"/>
      <c r="D153" s="45">
        <v>1</v>
      </c>
      <c r="E153" s="34">
        <v>10000</v>
      </c>
      <c r="F153" s="25">
        <v>5</v>
      </c>
    </row>
    <row r="154" spans="1:6" x14ac:dyDescent="0.25">
      <c r="B154" s="27" t="s">
        <v>151</v>
      </c>
      <c r="C154" s="27"/>
      <c r="D154" s="45">
        <v>1</v>
      </c>
      <c r="E154" s="34">
        <v>8900</v>
      </c>
      <c r="F154" s="25">
        <v>5</v>
      </c>
    </row>
    <row r="155" spans="1:6" ht="25.5" x14ac:dyDescent="0.25">
      <c r="A155">
        <v>4.21</v>
      </c>
      <c r="B155" s="15" t="s">
        <v>152</v>
      </c>
      <c r="C155" s="15" t="s">
        <v>29</v>
      </c>
      <c r="D155" s="43">
        <v>1</v>
      </c>
      <c r="E155" s="34">
        <v>120000</v>
      </c>
      <c r="F155" s="25">
        <v>70</v>
      </c>
    </row>
    <row r="156" spans="1:6" x14ac:dyDescent="0.25">
      <c r="B156" s="15" t="s">
        <v>132</v>
      </c>
      <c r="C156" s="15" t="s">
        <v>16</v>
      </c>
      <c r="D156" s="43">
        <v>3</v>
      </c>
      <c r="E156" s="34">
        <v>1859.3597785714285</v>
      </c>
      <c r="F156" s="25">
        <v>70</v>
      </c>
    </row>
    <row r="157" spans="1:6" x14ac:dyDescent="0.25">
      <c r="B157" s="15" t="s">
        <v>153</v>
      </c>
      <c r="C157" s="15" t="s">
        <v>29</v>
      </c>
      <c r="D157" s="43">
        <v>1</v>
      </c>
      <c r="E157" s="34">
        <v>8494.5330359999989</v>
      </c>
      <c r="F157" s="25">
        <v>70</v>
      </c>
    </row>
    <row r="158" spans="1:6" x14ac:dyDescent="0.25">
      <c r="B158" s="15" t="s">
        <v>154</v>
      </c>
      <c r="C158" s="15" t="s">
        <v>29</v>
      </c>
      <c r="D158" s="43">
        <v>1</v>
      </c>
      <c r="E158" s="34">
        <v>5771.6773289999992</v>
      </c>
      <c r="F158" s="25">
        <v>70</v>
      </c>
    </row>
    <row r="159" spans="1:6" x14ac:dyDescent="0.25">
      <c r="B159" s="15" t="s">
        <v>133</v>
      </c>
      <c r="C159" s="15" t="s">
        <v>29</v>
      </c>
      <c r="D159" s="43">
        <v>0.1</v>
      </c>
      <c r="E159" s="34">
        <v>11999.420714285714</v>
      </c>
      <c r="F159" s="25">
        <v>70</v>
      </c>
    </row>
    <row r="160" spans="1:6" x14ac:dyDescent="0.25">
      <c r="B160" s="15" t="s">
        <v>134</v>
      </c>
      <c r="C160" s="15" t="s">
        <v>29</v>
      </c>
      <c r="D160" s="43">
        <v>0.05</v>
      </c>
      <c r="E160" s="34">
        <v>77060.5</v>
      </c>
      <c r="F160" s="25">
        <v>70</v>
      </c>
    </row>
    <row r="161" spans="1:6" ht="25.5" x14ac:dyDescent="0.25">
      <c r="A161">
        <v>4.22</v>
      </c>
      <c r="B161" s="15" t="s">
        <v>155</v>
      </c>
      <c r="C161" s="15" t="s">
        <v>29</v>
      </c>
      <c r="D161" s="43">
        <v>1</v>
      </c>
      <c r="E161" s="34">
        <v>289039.62426428573</v>
      </c>
      <c r="F161" s="25">
        <v>15</v>
      </c>
    </row>
    <row r="162" spans="1:6" x14ac:dyDescent="0.25">
      <c r="B162" s="15" t="s">
        <v>132</v>
      </c>
      <c r="C162" s="15" t="s">
        <v>16</v>
      </c>
      <c r="D162" s="43">
        <v>3</v>
      </c>
      <c r="E162" s="34">
        <v>1859.3597785714285</v>
      </c>
      <c r="F162" s="25">
        <v>15</v>
      </c>
    </row>
    <row r="163" spans="1:6" x14ac:dyDescent="0.25">
      <c r="B163" s="15" t="s">
        <v>153</v>
      </c>
      <c r="C163" s="15" t="s">
        <v>29</v>
      </c>
      <c r="D163" s="43">
        <v>1</v>
      </c>
      <c r="E163" s="34">
        <v>8494.5330359999989</v>
      </c>
      <c r="F163" s="25">
        <v>15</v>
      </c>
    </row>
    <row r="164" spans="1:6" x14ac:dyDescent="0.25">
      <c r="B164" s="15" t="s">
        <v>154</v>
      </c>
      <c r="C164" s="15" t="s">
        <v>29</v>
      </c>
      <c r="D164" s="43">
        <v>1</v>
      </c>
      <c r="E164" s="34">
        <v>5771.6773289999992</v>
      </c>
      <c r="F164" s="25">
        <v>15</v>
      </c>
    </row>
    <row r="165" spans="1:6" x14ac:dyDescent="0.25">
      <c r="B165" s="15" t="s">
        <v>133</v>
      </c>
      <c r="C165" s="15" t="s">
        <v>29</v>
      </c>
      <c r="D165" s="43">
        <v>0.1</v>
      </c>
      <c r="E165" s="34">
        <v>11999.420714285714</v>
      </c>
      <c r="F165" s="25">
        <v>15</v>
      </c>
    </row>
    <row r="166" spans="1:6" x14ac:dyDescent="0.25">
      <c r="B166" s="15" t="s">
        <v>134</v>
      </c>
      <c r="C166" s="15" t="s">
        <v>29</v>
      </c>
      <c r="D166" s="43">
        <v>0.05</v>
      </c>
      <c r="E166" s="34">
        <v>77060.5</v>
      </c>
      <c r="F166" s="25">
        <v>15</v>
      </c>
    </row>
    <row r="167" spans="1:6" x14ac:dyDescent="0.25">
      <c r="A167">
        <v>4.2300000000000004</v>
      </c>
      <c r="B167" s="24" t="s">
        <v>156</v>
      </c>
      <c r="C167" s="11" t="s">
        <v>26</v>
      </c>
      <c r="D167" s="41">
        <v>1</v>
      </c>
      <c r="E167" s="33">
        <v>19900</v>
      </c>
      <c r="F167" s="25">
        <v>10</v>
      </c>
    </row>
    <row r="168" spans="1:6" x14ac:dyDescent="0.25">
      <c r="B168" s="24" t="s">
        <v>157</v>
      </c>
      <c r="C168" s="11" t="s">
        <v>16</v>
      </c>
      <c r="D168" s="41">
        <v>4</v>
      </c>
      <c r="E168" s="33">
        <v>5611</v>
      </c>
      <c r="F168" s="25">
        <v>10</v>
      </c>
    </row>
    <row r="169" spans="1:6" x14ac:dyDescent="0.25">
      <c r="B169" s="24" t="s">
        <v>133</v>
      </c>
      <c r="C169" s="11" t="s">
        <v>26</v>
      </c>
      <c r="D169" s="41">
        <v>0.1</v>
      </c>
      <c r="E169" s="33">
        <v>5300</v>
      </c>
      <c r="F169" s="25">
        <v>10</v>
      </c>
    </row>
    <row r="170" spans="1:6" x14ac:dyDescent="0.25">
      <c r="B170" s="24" t="s">
        <v>158</v>
      </c>
      <c r="C170" s="11" t="s">
        <v>16</v>
      </c>
      <c r="D170" s="41">
        <v>2</v>
      </c>
      <c r="E170" s="33">
        <v>1201.68</v>
      </c>
      <c r="F170" s="25">
        <v>10</v>
      </c>
    </row>
    <row r="171" spans="1:6" x14ac:dyDescent="0.25">
      <c r="A171">
        <v>5.0999999999999996</v>
      </c>
      <c r="B171" s="5" t="s">
        <v>159</v>
      </c>
      <c r="C171" s="5" t="s">
        <v>123</v>
      </c>
      <c r="D171" s="39">
        <v>0.1</v>
      </c>
      <c r="E171" s="35">
        <v>560044.04571428569</v>
      </c>
      <c r="F171" s="25">
        <f>2.2*4</f>
        <v>8.8000000000000007</v>
      </c>
    </row>
    <row r="172" spans="1:6" x14ac:dyDescent="0.25">
      <c r="B172" s="5" t="s">
        <v>160</v>
      </c>
      <c r="C172" s="5" t="s">
        <v>14</v>
      </c>
      <c r="D172" s="39">
        <v>0.1</v>
      </c>
      <c r="E172" s="29">
        <v>63299.696428571428</v>
      </c>
      <c r="F172" s="25">
        <f t="shared" ref="F172:F173" si="0">2.2*4</f>
        <v>8.8000000000000007</v>
      </c>
    </row>
    <row r="173" spans="1:6" x14ac:dyDescent="0.25">
      <c r="B173" s="5" t="s">
        <v>161</v>
      </c>
      <c r="C173" s="5" t="s">
        <v>38</v>
      </c>
      <c r="D173" s="39">
        <v>3.15</v>
      </c>
      <c r="E173" s="29">
        <v>7155.6178571428572</v>
      </c>
      <c r="F173" s="25">
        <f t="shared" si="0"/>
        <v>8.8000000000000007</v>
      </c>
    </row>
    <row r="174" spans="1:6" x14ac:dyDescent="0.25">
      <c r="A174">
        <v>5.2</v>
      </c>
      <c r="B174" s="5" t="s">
        <v>162</v>
      </c>
      <c r="C174" s="5" t="s">
        <v>123</v>
      </c>
      <c r="D174" s="39">
        <v>0.1</v>
      </c>
      <c r="E174" s="35">
        <v>560044.04571428569</v>
      </c>
      <c r="F174" s="25">
        <v>11.81</v>
      </c>
    </row>
    <row r="175" spans="1:6" x14ac:dyDescent="0.25">
      <c r="B175" s="5" t="s">
        <v>160</v>
      </c>
      <c r="C175" s="5" t="s">
        <v>14</v>
      </c>
      <c r="D175" s="39">
        <v>0.08</v>
      </c>
      <c r="E175" s="29">
        <v>63299.696428571428</v>
      </c>
      <c r="F175" s="25">
        <v>11.81</v>
      </c>
    </row>
    <row r="176" spans="1:6" x14ac:dyDescent="0.25">
      <c r="B176" s="5" t="s">
        <v>161</v>
      </c>
      <c r="C176" s="5" t="s">
        <v>38</v>
      </c>
      <c r="D176" s="39">
        <v>2.84</v>
      </c>
      <c r="E176" s="29">
        <v>7155.6178571428572</v>
      </c>
      <c r="F176" s="25">
        <v>11.81</v>
      </c>
    </row>
    <row r="177" spans="1:6" x14ac:dyDescent="0.25">
      <c r="A177">
        <v>5.3</v>
      </c>
      <c r="B177" s="22" t="s">
        <v>163</v>
      </c>
      <c r="C177" s="5" t="s">
        <v>26</v>
      </c>
      <c r="D177" s="39">
        <v>14.5</v>
      </c>
      <c r="E177" s="29">
        <v>1541.21</v>
      </c>
      <c r="F177" s="25">
        <f>(11.81-0.9)*2.2</f>
        <v>24.002000000000002</v>
      </c>
    </row>
    <row r="178" spans="1:6" x14ac:dyDescent="0.25">
      <c r="B178" s="5" t="s">
        <v>164</v>
      </c>
      <c r="C178" s="25" t="s">
        <v>26</v>
      </c>
      <c r="D178" s="39">
        <v>1</v>
      </c>
      <c r="E178" s="29">
        <v>35227.657142857141</v>
      </c>
      <c r="F178" s="25">
        <f t="shared" ref="F178:F180" si="1">(11.81-0.9)*2.2</f>
        <v>24.002000000000002</v>
      </c>
    </row>
    <row r="179" spans="1:6" x14ac:dyDescent="0.25">
      <c r="B179" s="5" t="s">
        <v>122</v>
      </c>
      <c r="C179" s="25" t="s">
        <v>165</v>
      </c>
      <c r="D179" s="39">
        <v>0.03</v>
      </c>
      <c r="E179" s="29">
        <v>60547.53571428571</v>
      </c>
      <c r="F179" s="25">
        <f t="shared" si="1"/>
        <v>24.002000000000002</v>
      </c>
    </row>
    <row r="180" spans="1:6" x14ac:dyDescent="0.25">
      <c r="B180" s="5" t="s">
        <v>120</v>
      </c>
      <c r="C180" s="5" t="s">
        <v>121</v>
      </c>
      <c r="D180" s="39">
        <v>5.4</v>
      </c>
      <c r="E180" s="29">
        <v>55.043214285714285</v>
      </c>
      <c r="F180" s="25">
        <f t="shared" si="1"/>
        <v>24.002000000000002</v>
      </c>
    </row>
    <row r="181" spans="1:6" x14ac:dyDescent="0.25">
      <c r="A181">
        <v>5.4</v>
      </c>
      <c r="B181" s="5" t="s">
        <v>164</v>
      </c>
      <c r="C181" s="5" t="s">
        <v>166</v>
      </c>
      <c r="D181" s="39">
        <v>0.28000000000000003</v>
      </c>
      <c r="E181" s="29">
        <v>35227.657142857141</v>
      </c>
      <c r="F181" s="25">
        <f>F180*2</f>
        <v>48.004000000000005</v>
      </c>
    </row>
    <row r="182" spans="1:6" x14ac:dyDescent="0.25">
      <c r="B182" s="22" t="s">
        <v>167</v>
      </c>
      <c r="C182" s="5" t="s">
        <v>123</v>
      </c>
      <c r="D182" s="39">
        <v>0.03</v>
      </c>
      <c r="E182" s="29">
        <v>71556.178571428565</v>
      </c>
      <c r="F182" s="25">
        <v>48</v>
      </c>
    </row>
    <row r="183" spans="1:6" x14ac:dyDescent="0.25">
      <c r="B183" s="5" t="s">
        <v>120</v>
      </c>
      <c r="C183" s="5" t="s">
        <v>121</v>
      </c>
      <c r="D183" s="39">
        <v>6.3</v>
      </c>
      <c r="E183" s="29">
        <v>55.043214285714285</v>
      </c>
      <c r="F183" s="25">
        <v>48</v>
      </c>
    </row>
    <row r="184" spans="1:6" x14ac:dyDescent="0.25">
      <c r="A184">
        <v>5.5</v>
      </c>
      <c r="B184" s="5" t="s">
        <v>164</v>
      </c>
      <c r="C184" s="5" t="s">
        <v>166</v>
      </c>
      <c r="D184" s="39">
        <v>0.28000000000000003</v>
      </c>
      <c r="E184" s="29">
        <v>35227.657142857141</v>
      </c>
      <c r="F184" s="25">
        <v>8.42</v>
      </c>
    </row>
    <row r="185" spans="1:6" x14ac:dyDescent="0.25">
      <c r="B185" s="22" t="s">
        <v>168</v>
      </c>
      <c r="C185" s="5" t="s">
        <v>123</v>
      </c>
      <c r="D185" s="39">
        <v>4.2000000000000003E-2</v>
      </c>
      <c r="E185" s="29">
        <v>71556.178571428565</v>
      </c>
      <c r="F185" s="25">
        <v>8.42</v>
      </c>
    </row>
    <row r="186" spans="1:6" x14ac:dyDescent="0.25">
      <c r="B186" s="5" t="s">
        <v>120</v>
      </c>
      <c r="C186" s="5" t="s">
        <v>121</v>
      </c>
      <c r="D186" s="39">
        <v>6.3</v>
      </c>
      <c r="E186" s="29">
        <v>55.043214285714285</v>
      </c>
      <c r="F186" s="25">
        <v>8.42</v>
      </c>
    </row>
    <row r="187" spans="1:6" x14ac:dyDescent="0.25">
      <c r="A187">
        <v>5.6</v>
      </c>
      <c r="B187" s="5" t="s">
        <v>169</v>
      </c>
      <c r="C187" s="5" t="s">
        <v>38</v>
      </c>
      <c r="D187" s="39">
        <v>2.5</v>
      </c>
      <c r="E187" s="29">
        <v>1299.0198571428571</v>
      </c>
      <c r="F187" s="25">
        <v>24</v>
      </c>
    </row>
    <row r="188" spans="1:6" x14ac:dyDescent="0.25">
      <c r="B188" s="5" t="s">
        <v>170</v>
      </c>
      <c r="C188" s="5" t="s">
        <v>48</v>
      </c>
      <c r="D188" s="39">
        <v>0.5</v>
      </c>
      <c r="E188" s="29">
        <v>7754.488028571428</v>
      </c>
      <c r="F188" s="25">
        <v>24</v>
      </c>
    </row>
    <row r="189" spans="1:6" x14ac:dyDescent="0.25">
      <c r="B189" s="22" t="s">
        <v>171</v>
      </c>
      <c r="C189" s="5" t="s">
        <v>16</v>
      </c>
      <c r="D189" s="39">
        <v>0.7</v>
      </c>
      <c r="E189" s="29">
        <v>3522.7657142857142</v>
      </c>
      <c r="F189" s="25">
        <v>24</v>
      </c>
    </row>
    <row r="190" spans="1:6" x14ac:dyDescent="0.25">
      <c r="A190">
        <v>5.7</v>
      </c>
      <c r="B190" s="22" t="s">
        <v>171</v>
      </c>
      <c r="C190" s="5" t="s">
        <v>16</v>
      </c>
      <c r="D190" s="39">
        <v>0.4</v>
      </c>
      <c r="E190" s="29">
        <v>3522.7657142857142</v>
      </c>
      <c r="F190" s="25">
        <v>24</v>
      </c>
    </row>
    <row r="191" spans="1:6" x14ac:dyDescent="0.25">
      <c r="B191" s="5" t="s">
        <v>170</v>
      </c>
      <c r="C191" s="5" t="s">
        <v>48</v>
      </c>
      <c r="D191" s="39">
        <v>2.8</v>
      </c>
      <c r="E191" s="29">
        <v>7754.488028571428</v>
      </c>
      <c r="F191" s="25">
        <v>24</v>
      </c>
    </row>
    <row r="192" spans="1:6" x14ac:dyDescent="0.25">
      <c r="B192" s="5" t="s">
        <v>172</v>
      </c>
      <c r="C192" s="5" t="s">
        <v>22</v>
      </c>
      <c r="D192" s="39">
        <v>0.1</v>
      </c>
      <c r="E192" s="29">
        <v>1497.1754285714285</v>
      </c>
      <c r="F192" s="25">
        <v>24</v>
      </c>
    </row>
    <row r="193" spans="1:6" x14ac:dyDescent="0.25">
      <c r="A193">
        <v>5.8</v>
      </c>
      <c r="B193" s="5" t="s">
        <v>39</v>
      </c>
      <c r="C193" s="5" t="s">
        <v>40</v>
      </c>
      <c r="D193" s="39">
        <v>7.0000000000000007E-2</v>
      </c>
      <c r="E193" s="29">
        <v>59446.671428571426</v>
      </c>
      <c r="F193" s="25">
        <v>24</v>
      </c>
    </row>
    <row r="194" spans="1:6" x14ac:dyDescent="0.25">
      <c r="A194">
        <v>5.9</v>
      </c>
      <c r="B194" s="11" t="s">
        <v>173</v>
      </c>
      <c r="C194" s="11" t="s">
        <v>26</v>
      </c>
      <c r="D194" s="41">
        <v>30</v>
      </c>
      <c r="E194" s="32">
        <v>700</v>
      </c>
      <c r="F194" s="25">
        <v>1</v>
      </c>
    </row>
    <row r="195" spans="1:6" x14ac:dyDescent="0.25">
      <c r="B195" s="11" t="s">
        <v>174</v>
      </c>
      <c r="C195" s="26" t="s">
        <v>26</v>
      </c>
      <c r="D195" s="41">
        <v>0.22</v>
      </c>
      <c r="E195" s="32">
        <v>32422</v>
      </c>
      <c r="F195" s="25">
        <v>1</v>
      </c>
    </row>
    <row r="196" spans="1:6" x14ac:dyDescent="0.25">
      <c r="B196" s="11" t="s">
        <v>122</v>
      </c>
      <c r="C196" s="26" t="s">
        <v>165</v>
      </c>
      <c r="D196" s="41">
        <v>2.3E-2</v>
      </c>
      <c r="E196" s="32">
        <v>72200</v>
      </c>
      <c r="F196" s="25">
        <v>1</v>
      </c>
    </row>
    <row r="197" spans="1:6" x14ac:dyDescent="0.25">
      <c r="B197" s="11" t="s">
        <v>120</v>
      </c>
      <c r="C197" s="11" t="s">
        <v>121</v>
      </c>
      <c r="D197" s="41">
        <v>5.4</v>
      </c>
      <c r="E197" s="32">
        <v>50</v>
      </c>
      <c r="F197" s="25">
        <v>1</v>
      </c>
    </row>
    <row r="198" spans="1:6" x14ac:dyDescent="0.25">
      <c r="B198" s="11" t="s">
        <v>175</v>
      </c>
      <c r="C198" s="11" t="s">
        <v>14</v>
      </c>
      <c r="D198" s="41">
        <v>1.1000000000000001</v>
      </c>
      <c r="E198" s="32">
        <v>43626</v>
      </c>
      <c r="F198" s="25">
        <v>1</v>
      </c>
    </row>
    <row r="199" spans="1:6" x14ac:dyDescent="0.25">
      <c r="B199" s="11" t="s">
        <v>54</v>
      </c>
      <c r="C199" s="26" t="s">
        <v>38</v>
      </c>
      <c r="D199" s="41">
        <v>3.6</v>
      </c>
      <c r="E199" s="32">
        <v>1207</v>
      </c>
      <c r="F199" s="25">
        <v>1</v>
      </c>
    </row>
    <row r="200" spans="1:6" x14ac:dyDescent="0.25">
      <c r="B200" s="11" t="s">
        <v>176</v>
      </c>
      <c r="C200" s="26" t="s">
        <v>38</v>
      </c>
      <c r="D200" s="41">
        <v>0.05</v>
      </c>
      <c r="E200" s="32">
        <v>5350</v>
      </c>
      <c r="F200" s="25">
        <v>1</v>
      </c>
    </row>
    <row r="201" spans="1:6" x14ac:dyDescent="0.25">
      <c r="B201" s="11" t="s">
        <v>177</v>
      </c>
      <c r="C201" s="11" t="s">
        <v>26</v>
      </c>
      <c r="D201" s="41">
        <v>1</v>
      </c>
      <c r="E201" s="32">
        <v>3904</v>
      </c>
      <c r="F201" s="25">
        <v>1</v>
      </c>
    </row>
    <row r="202" spans="1:6" x14ac:dyDescent="0.25">
      <c r="B202" s="11" t="s">
        <v>178</v>
      </c>
      <c r="C202" s="11" t="s">
        <v>26</v>
      </c>
      <c r="D202" s="41">
        <v>1</v>
      </c>
      <c r="E202" s="32">
        <v>33523</v>
      </c>
      <c r="F202" s="25">
        <v>1</v>
      </c>
    </row>
    <row r="203" spans="1:6" x14ac:dyDescent="0.25">
      <c r="A203" t="s">
        <v>182</v>
      </c>
      <c r="B203" s="18" t="s">
        <v>179</v>
      </c>
      <c r="C203" s="18" t="s">
        <v>180</v>
      </c>
      <c r="D203" s="46">
        <v>16</v>
      </c>
      <c r="E203" s="36">
        <v>9666.6666666666661</v>
      </c>
      <c r="F203" s="25">
        <v>1</v>
      </c>
    </row>
    <row r="204" spans="1:6" x14ac:dyDescent="0.25">
      <c r="B204" s="18" t="s">
        <v>181</v>
      </c>
      <c r="C204" s="18" t="s">
        <v>38</v>
      </c>
      <c r="D204" s="46">
        <v>3.7800000000000002</v>
      </c>
      <c r="E204" s="36">
        <v>8500</v>
      </c>
      <c r="F204" s="25">
        <v>1</v>
      </c>
    </row>
    <row r="205" spans="1:6" x14ac:dyDescent="0.25">
      <c r="A205" t="s">
        <v>183</v>
      </c>
      <c r="B205" s="22" t="s">
        <v>184</v>
      </c>
      <c r="C205" s="5" t="s">
        <v>14</v>
      </c>
      <c r="D205" s="39">
        <v>1.1000000000000001</v>
      </c>
      <c r="E205" s="29">
        <v>46786.732142857145</v>
      </c>
      <c r="F205" s="25">
        <v>8.42</v>
      </c>
    </row>
    <row r="206" spans="1:6" ht="25.5" x14ac:dyDescent="0.25">
      <c r="B206" s="5" t="s">
        <v>185</v>
      </c>
      <c r="C206" s="5" t="s">
        <v>26</v>
      </c>
      <c r="D206" s="39">
        <v>5</v>
      </c>
      <c r="E206" s="29">
        <v>7595.9635714285714</v>
      </c>
      <c r="F206" s="25">
        <v>8.42</v>
      </c>
    </row>
    <row r="207" spans="1:6" ht="25.5" x14ac:dyDescent="0.25">
      <c r="B207" s="5" t="s">
        <v>186</v>
      </c>
      <c r="C207" s="5" t="s">
        <v>26</v>
      </c>
      <c r="D207" s="39">
        <v>1</v>
      </c>
      <c r="E207" s="29">
        <v>27521.607142857141</v>
      </c>
      <c r="F207" s="25">
        <v>8.42</v>
      </c>
    </row>
    <row r="208" spans="1:6" x14ac:dyDescent="0.25">
      <c r="A208" t="s">
        <v>187</v>
      </c>
      <c r="B208" s="5" t="s">
        <v>188</v>
      </c>
      <c r="C208" s="5" t="s">
        <v>26</v>
      </c>
      <c r="D208" s="39">
        <v>0.95</v>
      </c>
      <c r="E208" s="29">
        <v>104582.10714285714</v>
      </c>
      <c r="F208" s="25">
        <v>1.7</v>
      </c>
    </row>
    <row r="209" spans="2:6" x14ac:dyDescent="0.25">
      <c r="B209" s="5" t="s">
        <v>189</v>
      </c>
      <c r="C209" s="5" t="s">
        <v>16</v>
      </c>
      <c r="D209" s="39">
        <v>2.5</v>
      </c>
      <c r="E209" s="29">
        <v>49538.892857142855</v>
      </c>
      <c r="F209" s="25">
        <v>1.7</v>
      </c>
    </row>
    <row r="210" spans="2:6" x14ac:dyDescent="0.25">
      <c r="B210" s="5" t="s">
        <v>190</v>
      </c>
      <c r="C210" s="5" t="s">
        <v>40</v>
      </c>
      <c r="D210" s="39">
        <v>0.25</v>
      </c>
      <c r="E210" s="29">
        <v>102580.73587142857</v>
      </c>
      <c r="F210" s="25">
        <v>1.7</v>
      </c>
    </row>
    <row r="211" spans="2:6" x14ac:dyDescent="0.25">
      <c r="B211" s="22" t="s">
        <v>191</v>
      </c>
      <c r="C211" s="5" t="s">
        <v>40</v>
      </c>
      <c r="D211" s="39">
        <v>0.25</v>
      </c>
      <c r="E211" s="29">
        <v>72657.042857142849</v>
      </c>
      <c r="F211" s="25">
        <v>1.7</v>
      </c>
    </row>
    <row r="212" spans="2:6" x14ac:dyDescent="0.25">
      <c r="B212" s="5" t="s">
        <v>192</v>
      </c>
      <c r="C212" s="5" t="s">
        <v>40</v>
      </c>
      <c r="D212" s="39">
        <v>0.5</v>
      </c>
      <c r="E212" s="29">
        <v>19815.557142857142</v>
      </c>
      <c r="F212" s="25">
        <v>1.7</v>
      </c>
    </row>
    <row r="213" spans="2:6" x14ac:dyDescent="0.25">
      <c r="B213" s="5" t="s">
        <v>193</v>
      </c>
      <c r="C213" s="5" t="s">
        <v>18</v>
      </c>
      <c r="D213" s="39">
        <v>0.5</v>
      </c>
      <c r="E213" s="29">
        <v>132103.71428571429</v>
      </c>
      <c r="F213" s="25">
        <v>1.7</v>
      </c>
    </row>
  </sheetData>
  <mergeCells count="1"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CBB60-A610-4C35-8D37-7BFB0F6104A6}">
  <dimension ref="A1:AE220"/>
  <sheetViews>
    <sheetView tabSelected="1" view="pageBreakPreview" zoomScale="70" zoomScaleNormal="85" zoomScaleSheetLayoutView="70" workbookViewId="0">
      <selection activeCell="B3" sqref="B3:B5"/>
    </sheetView>
  </sheetViews>
  <sheetFormatPr baseColWidth="10" defaultRowHeight="15" x14ac:dyDescent="0.25"/>
  <cols>
    <col min="1" max="1" width="19.5703125" style="205" customWidth="1"/>
    <col min="2" max="2" width="50.85546875" bestFit="1" customWidth="1"/>
    <col min="4" max="4" width="17.42578125" bestFit="1" customWidth="1"/>
    <col min="5" max="5" width="22.42578125" bestFit="1" customWidth="1"/>
    <col min="6" max="6" width="13.5703125" bestFit="1" customWidth="1"/>
    <col min="7" max="7" width="20.140625" bestFit="1" customWidth="1"/>
    <col min="8" max="8" width="20.5703125" bestFit="1" customWidth="1"/>
    <col min="9" max="9" width="21" style="167" bestFit="1" customWidth="1"/>
    <col min="10" max="10" width="17.140625" style="167" bestFit="1" customWidth="1"/>
    <col min="14" max="14" width="12.140625" style="212" bestFit="1" customWidth="1"/>
    <col min="15" max="31" width="11.42578125" style="212"/>
  </cols>
  <sheetData>
    <row r="1" spans="1:31" s="55" customFormat="1" ht="12.75" x14ac:dyDescent="0.2">
      <c r="A1" s="310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</row>
    <row r="2" spans="1:31" s="55" customFormat="1" ht="26.25" thickBot="1" x14ac:dyDescent="0.25">
      <c r="A2" s="60" t="s">
        <v>1</v>
      </c>
      <c r="B2" s="61" t="s">
        <v>2</v>
      </c>
      <c r="C2" s="61" t="s">
        <v>3</v>
      </c>
      <c r="D2" s="62" t="s">
        <v>4</v>
      </c>
      <c r="E2" s="63" t="s">
        <v>5</v>
      </c>
      <c r="F2" s="61" t="s">
        <v>6</v>
      </c>
      <c r="G2" s="61" t="s">
        <v>7</v>
      </c>
      <c r="H2" s="61" t="s">
        <v>8</v>
      </c>
      <c r="I2" s="60" t="s">
        <v>9</v>
      </c>
      <c r="J2" s="60" t="s">
        <v>10</v>
      </c>
      <c r="K2" s="61" t="s">
        <v>11</v>
      </c>
      <c r="L2" s="61" t="s">
        <v>12</v>
      </c>
      <c r="M2" s="206" t="s">
        <v>1</v>
      </c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</row>
    <row r="3" spans="1:31" s="223" customFormat="1" x14ac:dyDescent="0.25">
      <c r="A3" s="325">
        <v>1</v>
      </c>
      <c r="B3" s="320" t="s">
        <v>200</v>
      </c>
      <c r="C3" s="218" t="s">
        <v>14</v>
      </c>
      <c r="D3" s="219">
        <v>1.06</v>
      </c>
      <c r="E3" s="220">
        <v>25870.310714285712</v>
      </c>
      <c r="F3" s="221">
        <v>537.37</v>
      </c>
      <c r="G3" s="313">
        <f>((D3*E3)*F3)+((D4*E4)*F4)+((D5*E5)*F5)</f>
        <v>16076069.780964283</v>
      </c>
      <c r="H3" s="273">
        <f>SUM(G3:G208)</f>
        <v>162313084.64931068</v>
      </c>
      <c r="I3" s="263">
        <f>ROUND((G3/$H$3)*100,7)</f>
        <v>9.9043585000000007</v>
      </c>
      <c r="J3" s="263">
        <f>I3</f>
        <v>9.9043585000000007</v>
      </c>
      <c r="K3" s="254">
        <f>SUM(I3:I44)/A43</f>
        <v>3.3181909749999998</v>
      </c>
      <c r="L3" s="244">
        <f>(I3*10)/(I3+I14)</f>
        <v>6.9016027068131782</v>
      </c>
      <c r="M3" s="327">
        <v>1</v>
      </c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</row>
    <row r="4" spans="1:31" s="228" customFormat="1" ht="15.75" thickBot="1" x14ac:dyDescent="0.3">
      <c r="A4" s="325"/>
      <c r="B4" s="321"/>
      <c r="C4" s="224" t="s">
        <v>14</v>
      </c>
      <c r="D4" s="225">
        <v>1.06</v>
      </c>
      <c r="E4" s="226">
        <v>25870.310714285712</v>
      </c>
      <c r="F4" s="227">
        <v>13.01</v>
      </c>
      <c r="G4" s="314"/>
      <c r="H4" s="274"/>
      <c r="I4" s="264"/>
      <c r="J4" s="264"/>
      <c r="K4" s="255"/>
      <c r="L4" s="245"/>
      <c r="M4" s="327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</row>
    <row r="5" spans="1:31" s="228" customFormat="1" ht="15.75" thickBot="1" x14ac:dyDescent="0.3">
      <c r="A5" s="325"/>
      <c r="B5" s="322"/>
      <c r="C5" s="229" t="s">
        <v>14</v>
      </c>
      <c r="D5" s="230">
        <v>0.11</v>
      </c>
      <c r="E5" s="231">
        <v>25870.310714285712</v>
      </c>
      <c r="F5" s="232">
        <v>345.52</v>
      </c>
      <c r="G5" s="315"/>
      <c r="H5" s="274"/>
      <c r="I5" s="265"/>
      <c r="J5" s="265"/>
      <c r="K5" s="255"/>
      <c r="L5" s="246"/>
      <c r="M5" s="327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</row>
    <row r="6" spans="1:31" s="197" customFormat="1" ht="36" customHeight="1" x14ac:dyDescent="0.25">
      <c r="A6" s="326">
        <v>2</v>
      </c>
      <c r="B6" s="323" t="s">
        <v>30</v>
      </c>
      <c r="C6" s="193" t="s">
        <v>14</v>
      </c>
      <c r="D6" s="194">
        <v>1.05</v>
      </c>
      <c r="E6" s="195">
        <v>5048000</v>
      </c>
      <c r="F6" s="196">
        <v>1</v>
      </c>
      <c r="G6" s="316">
        <f>((D6*E6)*F6)+((D7*E7)*F7)</f>
        <v>11796204</v>
      </c>
      <c r="H6" s="274"/>
      <c r="I6" s="266">
        <f>ROUND((G6/$H$3)*100,7)</f>
        <v>7.2675619999999999</v>
      </c>
      <c r="J6" s="266">
        <f>+I6+J3</f>
        <v>17.171920499999999</v>
      </c>
      <c r="K6" s="255"/>
      <c r="L6" s="237"/>
      <c r="M6" s="328">
        <v>2</v>
      </c>
      <c r="N6" s="332">
        <f>L3+L12+L14</f>
        <v>10</v>
      </c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</row>
    <row r="7" spans="1:31" s="197" customFormat="1" ht="36" customHeight="1" thickBot="1" x14ac:dyDescent="0.3">
      <c r="A7" s="326"/>
      <c r="B7" s="324"/>
      <c r="C7" s="187" t="s">
        <v>14</v>
      </c>
      <c r="D7" s="188">
        <v>1.05</v>
      </c>
      <c r="E7" s="189">
        <v>6186480</v>
      </c>
      <c r="F7" s="190">
        <v>1</v>
      </c>
      <c r="G7" s="317"/>
      <c r="H7" s="274"/>
      <c r="I7" s="267"/>
      <c r="J7" s="267"/>
      <c r="K7" s="255"/>
      <c r="L7" s="238"/>
      <c r="M7" s="328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</row>
    <row r="8" spans="1:31" s="197" customFormat="1" ht="15.75" thickBot="1" x14ac:dyDescent="0.3">
      <c r="A8" s="326">
        <v>3</v>
      </c>
      <c r="B8" s="323" t="s">
        <v>33</v>
      </c>
      <c r="C8" s="187" t="s">
        <v>14</v>
      </c>
      <c r="D8" s="188">
        <v>1</v>
      </c>
      <c r="E8" s="189">
        <v>18714.692857142858</v>
      </c>
      <c r="F8" s="234">
        <v>417.45</v>
      </c>
      <c r="G8" s="316">
        <f>((D8*E8)*F8)+((D9*E9)*F9)</f>
        <v>10056714.500642858</v>
      </c>
      <c r="H8" s="274"/>
      <c r="I8" s="266">
        <f t="shared" ref="I8:I70" si="0">ROUND((G8/$H$3)*100,7)</f>
        <v>6.1958742000000004</v>
      </c>
      <c r="J8" s="266">
        <f>+I8+J6</f>
        <v>23.367794699999997</v>
      </c>
      <c r="K8" s="255"/>
      <c r="L8" s="329"/>
      <c r="M8" s="328">
        <v>3</v>
      </c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</row>
    <row r="9" spans="1:31" s="186" customFormat="1" ht="15.75" thickBot="1" x14ac:dyDescent="0.3">
      <c r="A9" s="326"/>
      <c r="B9" s="324"/>
      <c r="C9" s="187" t="s">
        <v>14</v>
      </c>
      <c r="D9" s="188">
        <v>1</v>
      </c>
      <c r="E9" s="189">
        <v>18714.692857142858</v>
      </c>
      <c r="F9" s="234">
        <v>119.92</v>
      </c>
      <c r="G9" s="317"/>
      <c r="H9" s="274"/>
      <c r="I9" s="267"/>
      <c r="J9" s="267"/>
      <c r="K9" s="255"/>
      <c r="L9" s="331"/>
      <c r="M9" s="328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</row>
    <row r="10" spans="1:31" s="192" customFormat="1" ht="15.75" thickBot="1" x14ac:dyDescent="0.3">
      <c r="A10" s="326">
        <v>4</v>
      </c>
      <c r="B10" s="318" t="s">
        <v>58</v>
      </c>
      <c r="C10" s="187" t="s">
        <v>40</v>
      </c>
      <c r="D10" s="188">
        <v>0.125</v>
      </c>
      <c r="E10" s="189">
        <v>226326.68849999999</v>
      </c>
      <c r="F10" s="190">
        <v>217.47</v>
      </c>
      <c r="G10" s="316">
        <f>((D10*E10)*F10)+((D11*E11)*F11)</f>
        <v>9545045.1791268736</v>
      </c>
      <c r="H10" s="274"/>
      <c r="I10" s="266">
        <f t="shared" si="0"/>
        <v>5.8806381999999999</v>
      </c>
      <c r="J10" s="266">
        <f>+I10+J8</f>
        <v>29.248432899999997</v>
      </c>
      <c r="K10" s="255"/>
      <c r="L10" s="238"/>
      <c r="M10" s="328">
        <v>4</v>
      </c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</row>
    <row r="11" spans="1:31" s="197" customFormat="1" ht="15.75" thickBot="1" x14ac:dyDescent="0.3">
      <c r="A11" s="326"/>
      <c r="B11" s="319"/>
      <c r="C11" s="187" t="s">
        <v>40</v>
      </c>
      <c r="D11" s="188">
        <v>0.125</v>
      </c>
      <c r="E11" s="189">
        <v>226326.68849999999</v>
      </c>
      <c r="F11" s="190">
        <v>119.92</v>
      </c>
      <c r="G11" s="317"/>
      <c r="H11" s="274"/>
      <c r="I11" s="267"/>
      <c r="J11" s="267"/>
      <c r="K11" s="255"/>
      <c r="L11" s="238"/>
      <c r="M11" s="328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</row>
    <row r="12" spans="1:31" s="186" customFormat="1" ht="26.25" thickBot="1" x14ac:dyDescent="0.3">
      <c r="A12" s="234">
        <v>5</v>
      </c>
      <c r="B12" s="333" t="s">
        <v>152</v>
      </c>
      <c r="C12" s="333" t="s">
        <v>29</v>
      </c>
      <c r="D12" s="334">
        <v>1</v>
      </c>
      <c r="E12" s="189">
        <v>120000</v>
      </c>
      <c r="F12" s="234">
        <v>70</v>
      </c>
      <c r="G12" s="198">
        <f>(D12*E12)*F12</f>
        <v>8400000</v>
      </c>
      <c r="H12" s="274"/>
      <c r="I12" s="185">
        <f t="shared" si="0"/>
        <v>5.1751835000000002</v>
      </c>
      <c r="J12" s="235">
        <f>+I12+J10</f>
        <v>34.4236164</v>
      </c>
      <c r="K12" s="255"/>
      <c r="L12" s="238"/>
      <c r="M12" s="236">
        <v>5</v>
      </c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</row>
    <row r="13" spans="1:31" s="192" customFormat="1" ht="15.75" thickBot="1" x14ac:dyDescent="0.3">
      <c r="A13" s="190">
        <v>6</v>
      </c>
      <c r="B13" s="200" t="s">
        <v>13</v>
      </c>
      <c r="C13" s="187" t="s">
        <v>14</v>
      </c>
      <c r="D13" s="188">
        <v>1.05</v>
      </c>
      <c r="E13" s="189">
        <v>159625.32142857142</v>
      </c>
      <c r="F13" s="190">
        <v>43.78</v>
      </c>
      <c r="G13" s="198">
        <f>(D13*E13)*F13</f>
        <v>7337816.40075</v>
      </c>
      <c r="H13" s="274"/>
      <c r="I13" s="185">
        <f t="shared" si="0"/>
        <v>4.5207793000000001</v>
      </c>
      <c r="J13" s="199">
        <f>+I13+J12</f>
        <v>38.944395700000001</v>
      </c>
      <c r="K13" s="255"/>
      <c r="L13" s="238"/>
      <c r="M13" s="207">
        <v>6</v>
      </c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</row>
    <row r="14" spans="1:31" s="233" customFormat="1" x14ac:dyDescent="0.25">
      <c r="A14" s="300">
        <v>7</v>
      </c>
      <c r="B14" s="296" t="s">
        <v>199</v>
      </c>
      <c r="C14" s="224" t="s">
        <v>16</v>
      </c>
      <c r="D14" s="225">
        <v>2.44</v>
      </c>
      <c r="E14" s="226">
        <v>5504.3214285714284</v>
      </c>
      <c r="F14" s="227">
        <v>417.45</v>
      </c>
      <c r="G14" s="298">
        <f>((D14*E14)*F14)+((D15*E15)*F15)</f>
        <v>7217171.5828142855</v>
      </c>
      <c r="H14" s="274"/>
      <c r="I14" s="263">
        <f t="shared" si="0"/>
        <v>4.4464509000000003</v>
      </c>
      <c r="J14" s="263">
        <f t="shared" ref="J14:J19" si="1">+I14+J13</f>
        <v>43.390846600000003</v>
      </c>
      <c r="K14" s="255"/>
      <c r="L14" s="247">
        <f>(I14*10)/(I3+I14)</f>
        <v>3.0983972931868222</v>
      </c>
      <c r="M14" s="252">
        <v>7</v>
      </c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</row>
    <row r="15" spans="1:31" s="233" customFormat="1" ht="15.75" thickBot="1" x14ac:dyDescent="0.3">
      <c r="A15" s="300"/>
      <c r="B15" s="297"/>
      <c r="C15" s="224" t="s">
        <v>16</v>
      </c>
      <c r="D15" s="225">
        <v>2.44</v>
      </c>
      <c r="E15" s="226">
        <v>5504.3214285714284</v>
      </c>
      <c r="F15" s="227">
        <v>119.92</v>
      </c>
      <c r="G15" s="299"/>
      <c r="H15" s="274"/>
      <c r="I15" s="265"/>
      <c r="J15" s="268"/>
      <c r="K15" s="255"/>
      <c r="L15" s="248"/>
      <c r="M15" s="25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</row>
    <row r="16" spans="1:31" s="186" customFormat="1" ht="48.75" thickBot="1" x14ac:dyDescent="0.3">
      <c r="A16" s="190">
        <v>8</v>
      </c>
      <c r="B16" s="200" t="s">
        <v>31</v>
      </c>
      <c r="C16" s="187" t="s">
        <v>14</v>
      </c>
      <c r="D16" s="188">
        <v>1.05</v>
      </c>
      <c r="E16" s="189">
        <v>6651360</v>
      </c>
      <c r="F16" s="190">
        <v>1</v>
      </c>
      <c r="G16" s="198">
        <f>(D16*E16)*F16</f>
        <v>6983928</v>
      </c>
      <c r="H16" s="274"/>
      <c r="I16" s="185">
        <f t="shared" si="0"/>
        <v>4.3027511000000001</v>
      </c>
      <c r="J16" s="199">
        <f>+I16+J14</f>
        <v>47.693597700000005</v>
      </c>
      <c r="K16" s="255"/>
      <c r="L16" s="239"/>
      <c r="M16" s="207">
        <v>8</v>
      </c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</row>
    <row r="17" spans="1:31" s="192" customFormat="1" ht="48.75" thickBot="1" x14ac:dyDescent="0.3">
      <c r="A17" s="190">
        <v>9</v>
      </c>
      <c r="B17" s="200" t="s">
        <v>32</v>
      </c>
      <c r="C17" s="187" t="s">
        <v>16</v>
      </c>
      <c r="D17" s="188">
        <v>1.05</v>
      </c>
      <c r="E17" s="189">
        <v>650000</v>
      </c>
      <c r="F17" s="190">
        <v>8.99</v>
      </c>
      <c r="G17" s="198">
        <f>(D17*E17)*F17</f>
        <v>6135675</v>
      </c>
      <c r="H17" s="274"/>
      <c r="I17" s="185">
        <f t="shared" si="0"/>
        <v>3.7801480999999999</v>
      </c>
      <c r="J17" s="199">
        <f>+I17+J16</f>
        <v>51.473745800000003</v>
      </c>
      <c r="K17" s="255"/>
      <c r="L17" s="191"/>
      <c r="M17" s="207">
        <v>9</v>
      </c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</row>
    <row r="18" spans="1:31" s="176" customFormat="1" ht="26.25" thickBot="1" x14ac:dyDescent="0.3">
      <c r="A18" s="173">
        <v>10</v>
      </c>
      <c r="B18" s="170" t="s">
        <v>148</v>
      </c>
      <c r="C18" s="170" t="s">
        <v>29</v>
      </c>
      <c r="D18" s="182">
        <v>1</v>
      </c>
      <c r="E18" s="172">
        <v>262490.0802857143</v>
      </c>
      <c r="F18" s="173">
        <v>20</v>
      </c>
      <c r="G18" s="179">
        <f>(D18*E18)*F18</f>
        <v>5249801.6057142857</v>
      </c>
      <c r="H18" s="274"/>
      <c r="I18" s="168">
        <f t="shared" si="0"/>
        <v>3.2343674999999998</v>
      </c>
      <c r="J18" s="180">
        <f t="shared" si="1"/>
        <v>54.708113300000001</v>
      </c>
      <c r="K18" s="255"/>
      <c r="L18" s="174"/>
      <c r="M18" s="208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</row>
    <row r="19" spans="1:31" s="169" customFormat="1" x14ac:dyDescent="0.25">
      <c r="A19" s="257">
        <v>11</v>
      </c>
      <c r="B19" s="307" t="s">
        <v>132</v>
      </c>
      <c r="C19" s="177" t="s">
        <v>16</v>
      </c>
      <c r="D19" s="178">
        <v>18</v>
      </c>
      <c r="E19" s="172">
        <v>1859.3597785714285</v>
      </c>
      <c r="F19" s="173">
        <v>90</v>
      </c>
      <c r="G19" s="303">
        <f>((D19*E19)*F19)+((D20*E20)*F20)+((D21*E21)*F21)+((D22*E22)*F22)</f>
        <v>4401104.5958785713</v>
      </c>
      <c r="H19" s="274"/>
      <c r="I19" s="261">
        <f t="shared" si="0"/>
        <v>2.7114908999999998</v>
      </c>
      <c r="J19" s="261">
        <f t="shared" si="1"/>
        <v>57.419604200000002</v>
      </c>
      <c r="K19" s="255"/>
      <c r="L19" s="174"/>
      <c r="M19" s="208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</row>
    <row r="20" spans="1:31" s="175" customFormat="1" ht="15.75" thickBot="1" x14ac:dyDescent="0.3">
      <c r="A20" s="257"/>
      <c r="B20" s="308"/>
      <c r="C20" s="177" t="s">
        <v>16</v>
      </c>
      <c r="D20" s="178">
        <v>12</v>
      </c>
      <c r="E20" s="172">
        <v>1859.3597785714285</v>
      </c>
      <c r="F20" s="173">
        <v>41</v>
      </c>
      <c r="G20" s="306"/>
      <c r="H20" s="274"/>
      <c r="I20" s="259"/>
      <c r="J20" s="259"/>
      <c r="K20" s="255"/>
      <c r="L20" s="174"/>
      <c r="M20" s="208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</row>
    <row r="21" spans="1:31" s="176" customFormat="1" ht="15.75" thickBot="1" x14ac:dyDescent="0.3">
      <c r="A21" s="257"/>
      <c r="B21" s="308"/>
      <c r="C21" s="177" t="s">
        <v>16</v>
      </c>
      <c r="D21" s="178">
        <v>3</v>
      </c>
      <c r="E21" s="172">
        <v>1859.3597785714285</v>
      </c>
      <c r="F21" s="173">
        <v>70</v>
      </c>
      <c r="G21" s="306"/>
      <c r="H21" s="274"/>
      <c r="I21" s="259"/>
      <c r="J21" s="259"/>
      <c r="K21" s="255"/>
      <c r="L21" s="174"/>
      <c r="M21" s="208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</row>
    <row r="22" spans="1:31" s="169" customFormat="1" ht="15.75" thickBot="1" x14ac:dyDescent="0.3">
      <c r="A22" s="257"/>
      <c r="B22" s="309"/>
      <c r="C22" s="177" t="s">
        <v>16</v>
      </c>
      <c r="D22" s="178">
        <v>3</v>
      </c>
      <c r="E22" s="172">
        <v>1859.3597785714285</v>
      </c>
      <c r="F22" s="173">
        <v>15</v>
      </c>
      <c r="G22" s="304"/>
      <c r="H22" s="274"/>
      <c r="I22" s="262"/>
      <c r="J22" s="260"/>
      <c r="K22" s="255"/>
      <c r="L22" s="174"/>
      <c r="M22" s="208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</row>
    <row r="23" spans="1:31" s="175" customFormat="1" ht="26.25" thickBot="1" x14ac:dyDescent="0.3">
      <c r="A23" s="173">
        <v>12</v>
      </c>
      <c r="B23" s="177" t="s">
        <v>155</v>
      </c>
      <c r="C23" s="177" t="s">
        <v>29</v>
      </c>
      <c r="D23" s="178">
        <v>1</v>
      </c>
      <c r="E23" s="172">
        <v>289039.62426428573</v>
      </c>
      <c r="F23" s="173">
        <v>15</v>
      </c>
      <c r="G23" s="179">
        <f>(D23*E23)*F23</f>
        <v>4335594.3639642857</v>
      </c>
      <c r="H23" s="274"/>
      <c r="I23" s="168">
        <f t="shared" si="0"/>
        <v>2.6711304999999999</v>
      </c>
      <c r="J23" s="173">
        <f>+I23+J19</f>
        <v>60.090734699999999</v>
      </c>
      <c r="K23" s="255"/>
      <c r="L23" s="174"/>
      <c r="M23" s="208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</row>
    <row r="24" spans="1:31" s="176" customFormat="1" ht="26.25" thickBot="1" x14ac:dyDescent="0.3">
      <c r="A24" s="173">
        <v>13</v>
      </c>
      <c r="B24" s="177" t="s">
        <v>126</v>
      </c>
      <c r="C24" s="177" t="s">
        <v>16</v>
      </c>
      <c r="D24" s="178">
        <v>6</v>
      </c>
      <c r="E24" s="172">
        <v>7155.6178571428572</v>
      </c>
      <c r="F24" s="173">
        <v>90</v>
      </c>
      <c r="G24" s="179">
        <f>(D24*E24)*F24</f>
        <v>3864033.6428571427</v>
      </c>
      <c r="H24" s="274"/>
      <c r="I24" s="168">
        <f t="shared" si="0"/>
        <v>2.3806050999999999</v>
      </c>
      <c r="J24" s="173">
        <f>+I24+J23</f>
        <v>62.471339799999996</v>
      </c>
      <c r="K24" s="255"/>
      <c r="L24" s="174"/>
      <c r="M24" s="208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</row>
    <row r="25" spans="1:31" s="176" customFormat="1" ht="15.75" thickBot="1" x14ac:dyDescent="0.3">
      <c r="A25" s="173">
        <v>14</v>
      </c>
      <c r="B25" s="170" t="s">
        <v>60</v>
      </c>
      <c r="C25" s="170" t="s">
        <v>40</v>
      </c>
      <c r="D25" s="171">
        <v>7.0000000000000007E-2</v>
      </c>
      <c r="E25" s="172">
        <v>59446.671428571426</v>
      </c>
      <c r="F25" s="173">
        <v>829.24</v>
      </c>
      <c r="G25" s="179">
        <f>(D25*E25)*F25</f>
        <v>3450689.0470799999</v>
      </c>
      <c r="H25" s="274"/>
      <c r="I25" s="168">
        <f t="shared" si="0"/>
        <v>2.1259462999999998</v>
      </c>
      <c r="J25" s="173">
        <f t="shared" ref="J25:J27" si="2">+I25+J24</f>
        <v>64.597286099999991</v>
      </c>
      <c r="K25" s="255"/>
      <c r="L25" s="174"/>
      <c r="M25" s="208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</row>
    <row r="26" spans="1:31" s="169" customFormat="1" ht="15.75" thickBot="1" x14ac:dyDescent="0.3">
      <c r="A26" s="173">
        <v>15</v>
      </c>
      <c r="B26" s="181" t="s">
        <v>19</v>
      </c>
      <c r="C26" s="170" t="s">
        <v>14</v>
      </c>
      <c r="D26" s="171">
        <v>1.1000000000000001</v>
      </c>
      <c r="E26" s="172">
        <v>220172.85714285713</v>
      </c>
      <c r="F26" s="173">
        <v>13.58</v>
      </c>
      <c r="G26" s="179">
        <f>(D26*E26)*F26</f>
        <v>3288942.14</v>
      </c>
      <c r="H26" s="274"/>
      <c r="I26" s="168">
        <f t="shared" si="0"/>
        <v>2.0262951</v>
      </c>
      <c r="J26" s="173">
        <f t="shared" si="2"/>
        <v>66.62358119999999</v>
      </c>
      <c r="K26" s="255"/>
      <c r="L26" s="174"/>
      <c r="M26" s="208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</row>
    <row r="27" spans="1:31" s="183" customFormat="1" x14ac:dyDescent="0.25">
      <c r="A27" s="257">
        <v>16</v>
      </c>
      <c r="B27" s="301" t="s">
        <v>50</v>
      </c>
      <c r="C27" s="170" t="s">
        <v>38</v>
      </c>
      <c r="D27" s="171">
        <v>5.8</v>
      </c>
      <c r="E27" s="172">
        <v>935.73464285714283</v>
      </c>
      <c r="F27" s="173">
        <v>537.37</v>
      </c>
      <c r="G27" s="303">
        <f>((D27*E27)*F27)+((D28*E28)*F28)+((D29*E29)*F29)</f>
        <v>3181044.8901471421</v>
      </c>
      <c r="H27" s="274"/>
      <c r="I27" s="261">
        <f t="shared" si="0"/>
        <v>1.9598203999999999</v>
      </c>
      <c r="J27" s="258">
        <f t="shared" si="2"/>
        <v>68.583401599999988</v>
      </c>
      <c r="K27" s="255"/>
      <c r="L27" s="174"/>
      <c r="M27" s="208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</row>
    <row r="28" spans="1:31" s="175" customFormat="1" ht="15.75" thickBot="1" x14ac:dyDescent="0.3">
      <c r="A28" s="257"/>
      <c r="B28" s="305"/>
      <c r="C28" s="170" t="s">
        <v>38</v>
      </c>
      <c r="D28" s="171">
        <v>5.8</v>
      </c>
      <c r="E28" s="172">
        <v>935.73464285714283</v>
      </c>
      <c r="F28" s="173">
        <v>13.01</v>
      </c>
      <c r="G28" s="306"/>
      <c r="H28" s="274"/>
      <c r="I28" s="259"/>
      <c r="J28" s="259"/>
      <c r="K28" s="255"/>
      <c r="L28" s="174"/>
      <c r="M28" s="208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</row>
    <row r="29" spans="1:31" s="176" customFormat="1" ht="15.75" thickBot="1" x14ac:dyDescent="0.3">
      <c r="A29" s="257"/>
      <c r="B29" s="302"/>
      <c r="C29" s="170" t="s">
        <v>38</v>
      </c>
      <c r="D29" s="171">
        <v>0.6</v>
      </c>
      <c r="E29" s="172">
        <v>935.73464285714283</v>
      </c>
      <c r="F29" s="173">
        <v>345.52</v>
      </c>
      <c r="G29" s="304"/>
      <c r="H29" s="274"/>
      <c r="I29" s="262"/>
      <c r="J29" s="260"/>
      <c r="K29" s="255"/>
      <c r="L29" s="174"/>
      <c r="M29" s="208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</row>
    <row r="30" spans="1:31" s="176" customFormat="1" ht="15.75" thickBot="1" x14ac:dyDescent="0.3">
      <c r="A30" s="173">
        <v>17</v>
      </c>
      <c r="B30" s="181" t="s">
        <v>24</v>
      </c>
      <c r="C30" s="170" t="s">
        <v>14</v>
      </c>
      <c r="D30" s="171">
        <v>1.1000000000000001</v>
      </c>
      <c r="E30" s="172">
        <v>242190.14285714284</v>
      </c>
      <c r="F30" s="173">
        <v>10.97</v>
      </c>
      <c r="G30" s="179">
        <f>(D30*E30)*F30</f>
        <v>2922508.4538571429</v>
      </c>
      <c r="H30" s="274"/>
      <c r="I30" s="168">
        <f t="shared" si="0"/>
        <v>1.8005378000000001</v>
      </c>
      <c r="J30" s="173">
        <f>+I30+J27</f>
        <v>70.383939399999988</v>
      </c>
      <c r="K30" s="255"/>
      <c r="L30" s="174"/>
      <c r="M30" s="208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</row>
    <row r="31" spans="1:31" s="176" customFormat="1" x14ac:dyDescent="0.25">
      <c r="A31" s="257">
        <v>18</v>
      </c>
      <c r="B31" s="301" t="s">
        <v>20</v>
      </c>
      <c r="C31" s="170" t="s">
        <v>14</v>
      </c>
      <c r="D31" s="171">
        <v>1.1000000000000001</v>
      </c>
      <c r="E31" s="172">
        <v>104582.10714285714</v>
      </c>
      <c r="F31" s="173">
        <v>13.58</v>
      </c>
      <c r="G31" s="303">
        <f>((D31*E31)*F31)+((D32*E32)*F32)</f>
        <v>2766876.5176250003</v>
      </c>
      <c r="H31" s="274"/>
      <c r="I31" s="261">
        <f t="shared" si="0"/>
        <v>1.7046539999999999</v>
      </c>
      <c r="J31" s="258">
        <f>+I31+J30</f>
        <v>72.088593399999993</v>
      </c>
      <c r="K31" s="255"/>
      <c r="L31" s="174"/>
      <c r="M31" s="208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</row>
    <row r="32" spans="1:31" s="176" customFormat="1" ht="15.75" thickBot="1" x14ac:dyDescent="0.3">
      <c r="A32" s="257"/>
      <c r="B32" s="302"/>
      <c r="C32" s="170" t="s">
        <v>14</v>
      </c>
      <c r="D32" s="171">
        <v>1.05</v>
      </c>
      <c r="E32" s="172">
        <v>104582.10714285714</v>
      </c>
      <c r="F32" s="173">
        <v>10.97</v>
      </c>
      <c r="G32" s="304"/>
      <c r="H32" s="274"/>
      <c r="I32" s="262"/>
      <c r="J32" s="260"/>
      <c r="K32" s="255"/>
      <c r="L32" s="174"/>
      <c r="M32" s="208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</row>
    <row r="33" spans="1:31" s="169" customFormat="1" x14ac:dyDescent="0.25">
      <c r="A33" s="257">
        <v>19</v>
      </c>
      <c r="B33" s="301" t="s">
        <v>35</v>
      </c>
      <c r="C33" s="170" t="s">
        <v>26</v>
      </c>
      <c r="D33" s="171">
        <v>16</v>
      </c>
      <c r="E33" s="172">
        <v>275.21607142857141</v>
      </c>
      <c r="F33" s="173">
        <v>417.45</v>
      </c>
      <c r="G33" s="303">
        <f>((D33*E33)*F33)+((D34*E34)*F34)</f>
        <v>2366285.7648571427</v>
      </c>
      <c r="H33" s="274"/>
      <c r="I33" s="261">
        <f t="shared" si="0"/>
        <v>1.4578526999999999</v>
      </c>
      <c r="J33" s="258">
        <f>+I33+J31</f>
        <v>73.546446099999997</v>
      </c>
      <c r="K33" s="255"/>
      <c r="L33" s="174"/>
      <c r="M33" s="208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</row>
    <row r="34" spans="1:31" s="183" customFormat="1" ht="15.75" thickBot="1" x14ac:dyDescent="0.3">
      <c r="A34" s="257"/>
      <c r="B34" s="302"/>
      <c r="C34" s="170" t="s">
        <v>26</v>
      </c>
      <c r="D34" s="171">
        <v>16</v>
      </c>
      <c r="E34" s="172">
        <v>275.21607142857141</v>
      </c>
      <c r="F34" s="173">
        <v>119.92</v>
      </c>
      <c r="G34" s="304"/>
      <c r="H34" s="274"/>
      <c r="I34" s="262"/>
      <c r="J34" s="260"/>
      <c r="K34" s="255"/>
      <c r="L34" s="174"/>
      <c r="M34" s="208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</row>
    <row r="35" spans="1:31" s="183" customFormat="1" ht="26.25" thickBot="1" x14ac:dyDescent="0.3">
      <c r="A35" s="173">
        <v>20</v>
      </c>
      <c r="B35" s="177" t="s">
        <v>131</v>
      </c>
      <c r="C35" s="177" t="s">
        <v>29</v>
      </c>
      <c r="D35" s="178">
        <v>1</v>
      </c>
      <c r="E35" s="172">
        <v>26215.982100000001</v>
      </c>
      <c r="F35" s="173">
        <v>90</v>
      </c>
      <c r="G35" s="179">
        <f>(D35*E35)*F35</f>
        <v>2359438.389</v>
      </c>
      <c r="H35" s="274"/>
      <c r="I35" s="168">
        <f t="shared" si="0"/>
        <v>1.4536340999999999</v>
      </c>
      <c r="J35" s="184">
        <f>+I35+J33</f>
        <v>75.000080199999999</v>
      </c>
      <c r="K35" s="255"/>
      <c r="L35" s="174"/>
      <c r="M35" s="208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</row>
    <row r="36" spans="1:31" s="175" customFormat="1" ht="15.75" thickBot="1" x14ac:dyDescent="0.3">
      <c r="A36" s="257">
        <v>21</v>
      </c>
      <c r="B36" s="301" t="s">
        <v>47</v>
      </c>
      <c r="C36" s="170" t="s">
        <v>48</v>
      </c>
      <c r="D36" s="171">
        <v>0.5</v>
      </c>
      <c r="E36" s="172">
        <v>6054.7535714285714</v>
      </c>
      <c r="F36" s="173">
        <v>537.37</v>
      </c>
      <c r="G36" s="303">
        <f>((D36*E36)*F36)+((D37*E37)*F37)+((D38*E38)*F38)</f>
        <v>2263885.6808149996</v>
      </c>
      <c r="H36" s="274"/>
      <c r="I36" s="261">
        <f t="shared" si="0"/>
        <v>1.3947647000000001</v>
      </c>
      <c r="J36" s="258">
        <f>+I36+J35</f>
        <v>76.394844899999995</v>
      </c>
      <c r="K36" s="255"/>
      <c r="L36" s="174"/>
      <c r="M36" s="208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</row>
    <row r="37" spans="1:31" s="176" customFormat="1" x14ac:dyDescent="0.25">
      <c r="A37" s="257"/>
      <c r="B37" s="305"/>
      <c r="C37" s="170" t="s">
        <v>48</v>
      </c>
      <c r="D37" s="171">
        <v>0.12</v>
      </c>
      <c r="E37" s="172">
        <v>6054.7535714285714</v>
      </c>
      <c r="F37" s="173">
        <v>13.01</v>
      </c>
      <c r="G37" s="306"/>
      <c r="H37" s="274"/>
      <c r="I37" s="259"/>
      <c r="J37" s="259"/>
      <c r="K37" s="255"/>
      <c r="L37" s="174"/>
      <c r="M37" s="208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</row>
    <row r="38" spans="1:31" s="176" customFormat="1" ht="15.75" thickBot="1" x14ac:dyDescent="0.3">
      <c r="A38" s="257"/>
      <c r="B38" s="302"/>
      <c r="C38" s="170" t="s">
        <v>48</v>
      </c>
      <c r="D38" s="171">
        <v>0.3</v>
      </c>
      <c r="E38" s="172">
        <v>6054.7535714285714</v>
      </c>
      <c r="F38" s="173">
        <v>345.52</v>
      </c>
      <c r="G38" s="304"/>
      <c r="H38" s="274"/>
      <c r="I38" s="262"/>
      <c r="J38" s="260"/>
      <c r="K38" s="255"/>
      <c r="L38" s="174"/>
      <c r="M38" s="208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</row>
    <row r="39" spans="1:31" s="169" customFormat="1" x14ac:dyDescent="0.25">
      <c r="A39" s="257">
        <v>22</v>
      </c>
      <c r="B39" s="301" t="s">
        <v>39</v>
      </c>
      <c r="C39" s="170" t="s">
        <v>40</v>
      </c>
      <c r="D39" s="171">
        <v>7.0000000000000007E-2</v>
      </c>
      <c r="E39" s="172">
        <v>59446.671428571426</v>
      </c>
      <c r="F39" s="173">
        <v>417.45</v>
      </c>
      <c r="G39" s="303">
        <f>((D39*E39)*F39)+((D40*E40)*F40)</f>
        <v>1836991.31715</v>
      </c>
      <c r="H39" s="274"/>
      <c r="I39" s="261">
        <f t="shared" si="0"/>
        <v>1.131758</v>
      </c>
      <c r="J39" s="258">
        <f>+I39+J36</f>
        <v>77.5266029</v>
      </c>
      <c r="K39" s="255"/>
      <c r="L39" s="174"/>
      <c r="M39" s="208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</row>
    <row r="40" spans="1:31" s="175" customFormat="1" ht="15.75" thickBot="1" x14ac:dyDescent="0.3">
      <c r="A40" s="257"/>
      <c r="B40" s="302"/>
      <c r="C40" s="170" t="s">
        <v>40</v>
      </c>
      <c r="D40" s="171">
        <v>7.0000000000000007E-2</v>
      </c>
      <c r="E40" s="172">
        <v>59446.671428571426</v>
      </c>
      <c r="F40" s="173">
        <v>24</v>
      </c>
      <c r="G40" s="304"/>
      <c r="H40" s="274"/>
      <c r="I40" s="262"/>
      <c r="J40" s="259"/>
      <c r="K40" s="255"/>
      <c r="L40" s="174"/>
      <c r="M40" s="208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</row>
    <row r="41" spans="1:31" s="169" customFormat="1" x14ac:dyDescent="0.25">
      <c r="A41" s="257">
        <v>23</v>
      </c>
      <c r="B41" s="301" t="s">
        <v>36</v>
      </c>
      <c r="C41" s="170" t="s">
        <v>14</v>
      </c>
      <c r="D41" s="171">
        <v>1</v>
      </c>
      <c r="E41" s="172">
        <v>3302.5928571428572</v>
      </c>
      <c r="F41" s="173">
        <v>417.45</v>
      </c>
      <c r="G41" s="303">
        <f>((D41*E41)*F41)+((D42*E42)*F42)</f>
        <v>1774714.3236428571</v>
      </c>
      <c r="H41" s="274"/>
      <c r="I41" s="261">
        <f t="shared" si="0"/>
        <v>1.0933896000000001</v>
      </c>
      <c r="J41" s="258">
        <f>+I41+J39</f>
        <v>78.619992499999995</v>
      </c>
      <c r="K41" s="255"/>
      <c r="L41" s="174"/>
      <c r="M41" s="208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</row>
    <row r="42" spans="1:31" s="175" customFormat="1" ht="15.75" thickBot="1" x14ac:dyDescent="0.3">
      <c r="A42" s="257"/>
      <c r="B42" s="302"/>
      <c r="C42" s="170" t="s">
        <v>14</v>
      </c>
      <c r="D42" s="171">
        <v>1</v>
      </c>
      <c r="E42" s="172">
        <v>3302.5928571428572</v>
      </c>
      <c r="F42" s="173">
        <v>119.92</v>
      </c>
      <c r="G42" s="304"/>
      <c r="H42" s="274"/>
      <c r="I42" s="262"/>
      <c r="J42" s="259"/>
      <c r="K42" s="255"/>
      <c r="L42" s="174"/>
      <c r="M42" s="208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</row>
    <row r="43" spans="1:31" s="169" customFormat="1" x14ac:dyDescent="0.25">
      <c r="A43" s="257">
        <v>24</v>
      </c>
      <c r="B43" s="301" t="s">
        <v>43</v>
      </c>
      <c r="C43" s="170" t="s">
        <v>44</v>
      </c>
      <c r="D43" s="171">
        <v>1</v>
      </c>
      <c r="E43" s="172">
        <v>9000</v>
      </c>
      <c r="F43" s="173">
        <v>123.34</v>
      </c>
      <c r="G43" s="303">
        <f>((D43*E43)*F43)+((D44*E44)*F44)</f>
        <v>1650060</v>
      </c>
      <c r="H43" s="274"/>
      <c r="I43" s="261">
        <f t="shared" si="0"/>
        <v>1.0165909</v>
      </c>
      <c r="J43" s="258">
        <f>+I43+J41</f>
        <v>79.636583399999992</v>
      </c>
      <c r="K43" s="255"/>
      <c r="L43" s="174"/>
      <c r="M43" s="208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</row>
    <row r="44" spans="1:31" s="183" customFormat="1" ht="15.75" thickBot="1" x14ac:dyDescent="0.3">
      <c r="A44" s="257"/>
      <c r="B44" s="302"/>
      <c r="C44" s="170" t="s">
        <v>44</v>
      </c>
      <c r="D44" s="171">
        <v>1</v>
      </c>
      <c r="E44" s="172">
        <v>9000</v>
      </c>
      <c r="F44" s="173">
        <v>60</v>
      </c>
      <c r="G44" s="304"/>
      <c r="H44" s="274"/>
      <c r="I44" s="262"/>
      <c r="J44" s="259"/>
      <c r="K44" s="256"/>
      <c r="L44" s="174"/>
      <c r="M44" s="208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</row>
    <row r="45" spans="1:31" s="54" customFormat="1" ht="27.75" thickBot="1" x14ac:dyDescent="0.3">
      <c r="A45" s="201"/>
      <c r="B45" s="11" t="s">
        <v>103</v>
      </c>
      <c r="C45" s="11" t="s">
        <v>26</v>
      </c>
      <c r="D45" s="41">
        <v>1</v>
      </c>
      <c r="E45" s="32">
        <v>515884</v>
      </c>
      <c r="F45" s="25">
        <v>3</v>
      </c>
      <c r="G45" s="158">
        <f>(D45*E45)*F45</f>
        <v>1547652</v>
      </c>
      <c r="H45" s="274"/>
      <c r="I45" s="66">
        <f t="shared" si="0"/>
        <v>0.95349799999999996</v>
      </c>
      <c r="J45" s="75">
        <f>+I45+J43</f>
        <v>80.590081399999988</v>
      </c>
      <c r="K45" s="49"/>
      <c r="L45" s="49"/>
      <c r="M45" s="209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</row>
    <row r="46" spans="1:31" s="72" customFormat="1" ht="15.75" thickBot="1" x14ac:dyDescent="0.3">
      <c r="A46" s="166"/>
      <c r="B46" s="276" t="s">
        <v>174</v>
      </c>
      <c r="C46" s="26" t="s">
        <v>26</v>
      </c>
      <c r="D46" s="41">
        <v>0.22</v>
      </c>
      <c r="E46" s="32">
        <v>32422</v>
      </c>
      <c r="F46" s="25">
        <v>1</v>
      </c>
      <c r="G46" s="271">
        <f>((D46*E46)*F46)+((D47*E47)*F47)+((D48*E48)*F48)+((D49*E49)*F49)</f>
        <v>1409218.9581988573</v>
      </c>
      <c r="H46" s="274"/>
      <c r="I46" s="249">
        <f t="shared" si="0"/>
        <v>0.86821029999999999</v>
      </c>
      <c r="J46" s="81"/>
      <c r="K46" s="49"/>
      <c r="L46" s="49"/>
      <c r="M46" s="209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</row>
    <row r="47" spans="1:31" x14ac:dyDescent="0.25">
      <c r="A47" s="202"/>
      <c r="B47" s="277"/>
      <c r="C47" s="25" t="s">
        <v>26</v>
      </c>
      <c r="D47" s="39">
        <v>1</v>
      </c>
      <c r="E47" s="29">
        <v>35227.657142857141</v>
      </c>
      <c r="F47" s="25">
        <f>(11.81-0.9)*2.2</f>
        <v>24.002000000000002</v>
      </c>
      <c r="G47" s="279"/>
      <c r="H47" s="274"/>
      <c r="I47" s="250"/>
      <c r="J47" s="25"/>
      <c r="K47" s="49"/>
      <c r="L47" s="49"/>
      <c r="M47" s="209"/>
    </row>
    <row r="48" spans="1:31" ht="15.75" thickBot="1" x14ac:dyDescent="0.3">
      <c r="A48" s="202"/>
      <c r="B48" s="277"/>
      <c r="C48" s="5" t="s">
        <v>26</v>
      </c>
      <c r="D48" s="39">
        <v>0.28000000000000003</v>
      </c>
      <c r="E48" s="29">
        <v>35227.657142857141</v>
      </c>
      <c r="F48" s="25">
        <f>F47*2</f>
        <v>48.004000000000005</v>
      </c>
      <c r="G48" s="279"/>
      <c r="H48" s="274"/>
      <c r="I48" s="250"/>
      <c r="J48" s="25"/>
      <c r="K48" s="49"/>
      <c r="L48" s="49"/>
      <c r="M48" s="209"/>
    </row>
    <row r="49" spans="1:31" s="67" customFormat="1" ht="15.75" thickBot="1" x14ac:dyDescent="0.3">
      <c r="A49" s="203"/>
      <c r="B49" s="278"/>
      <c r="C49" s="5" t="s">
        <v>26</v>
      </c>
      <c r="D49" s="39">
        <v>0.28000000000000003</v>
      </c>
      <c r="E49" s="29">
        <v>35227.657142857141</v>
      </c>
      <c r="F49" s="25">
        <v>8.42</v>
      </c>
      <c r="G49" s="272"/>
      <c r="H49" s="274"/>
      <c r="I49" s="251"/>
      <c r="J49" s="25"/>
      <c r="K49" s="49"/>
      <c r="L49" s="49"/>
      <c r="M49" s="209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</row>
    <row r="50" spans="1:31" s="54" customFormat="1" ht="24.75" thickBot="1" x14ac:dyDescent="0.3">
      <c r="A50" s="201"/>
      <c r="B50" s="19" t="s">
        <v>15</v>
      </c>
      <c r="C50" s="5" t="s">
        <v>16</v>
      </c>
      <c r="D50" s="39">
        <v>1</v>
      </c>
      <c r="E50" s="29">
        <v>30824.2</v>
      </c>
      <c r="F50" s="25">
        <v>43.78</v>
      </c>
      <c r="G50" s="158">
        <f>(D50*E50)*F50</f>
        <v>1349483.476</v>
      </c>
      <c r="H50" s="274"/>
      <c r="I50" s="66">
        <f t="shared" si="0"/>
        <v>0.83140769999999997</v>
      </c>
      <c r="J50" s="25"/>
      <c r="K50" s="49"/>
      <c r="L50" s="49"/>
      <c r="M50" s="209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</row>
    <row r="51" spans="1:31" s="54" customFormat="1" x14ac:dyDescent="0.25">
      <c r="A51" s="201"/>
      <c r="B51" s="292" t="s">
        <v>37</v>
      </c>
      <c r="C51" s="5" t="s">
        <v>38</v>
      </c>
      <c r="D51" s="39">
        <v>1.25</v>
      </c>
      <c r="E51" s="29">
        <v>1977.152257142857</v>
      </c>
      <c r="F51" s="25">
        <v>417.45</v>
      </c>
      <c r="G51" s="271">
        <f>((D51*E51)*F51)+((D52*E52)*F52)</f>
        <v>1328077.8855260713</v>
      </c>
      <c r="H51" s="274"/>
      <c r="I51" s="249">
        <f t="shared" si="0"/>
        <v>0.8182199</v>
      </c>
      <c r="J51" s="25"/>
      <c r="K51" s="49"/>
      <c r="L51" s="49"/>
      <c r="M51" s="209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</row>
    <row r="52" spans="1:31" s="54" customFormat="1" ht="15.75" thickBot="1" x14ac:dyDescent="0.3">
      <c r="A52" s="201"/>
      <c r="B52" s="294"/>
      <c r="C52" s="5" t="s">
        <v>38</v>
      </c>
      <c r="D52" s="39">
        <v>1.25</v>
      </c>
      <c r="E52" s="29">
        <v>1977.152257142857</v>
      </c>
      <c r="F52" s="25">
        <v>119.92</v>
      </c>
      <c r="G52" s="272"/>
      <c r="H52" s="274"/>
      <c r="I52" s="251"/>
      <c r="J52" s="25"/>
      <c r="K52" s="49"/>
      <c r="L52" s="49"/>
      <c r="M52" s="209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</row>
    <row r="53" spans="1:31" s="54" customFormat="1" ht="15.75" thickBot="1" x14ac:dyDescent="0.3">
      <c r="A53" s="201"/>
      <c r="B53" s="5" t="s">
        <v>149</v>
      </c>
      <c r="C53" s="5"/>
      <c r="D53" s="45">
        <v>1</v>
      </c>
      <c r="E53" s="34">
        <v>259000</v>
      </c>
      <c r="F53" s="25">
        <v>5</v>
      </c>
      <c r="G53" s="158">
        <f t="shared" ref="G53:G59" si="3">(D53*E53)*F53</f>
        <v>1295000</v>
      </c>
      <c r="H53" s="274"/>
      <c r="I53" s="66">
        <f t="shared" si="0"/>
        <v>0.79784080000000002</v>
      </c>
      <c r="J53" s="25"/>
      <c r="K53" s="49"/>
      <c r="L53" s="49"/>
      <c r="M53" s="209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</row>
    <row r="54" spans="1:31" s="72" customFormat="1" ht="26.25" thickBot="1" x14ac:dyDescent="0.3">
      <c r="A54" s="166"/>
      <c r="B54" s="15" t="s">
        <v>146</v>
      </c>
      <c r="C54" s="15" t="s">
        <v>16</v>
      </c>
      <c r="D54" s="43">
        <v>6</v>
      </c>
      <c r="E54" s="34">
        <v>5132.2293</v>
      </c>
      <c r="F54" s="25">
        <v>41</v>
      </c>
      <c r="G54" s="158">
        <f t="shared" si="3"/>
        <v>1262528.4078000002</v>
      </c>
      <c r="H54" s="274"/>
      <c r="I54" s="66">
        <f t="shared" si="0"/>
        <v>0.77783530000000001</v>
      </c>
      <c r="J54" s="25"/>
      <c r="K54" s="49"/>
      <c r="L54" s="49"/>
      <c r="M54" s="209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</row>
    <row r="55" spans="1:31" ht="15.75" thickBot="1" x14ac:dyDescent="0.3">
      <c r="A55" s="202"/>
      <c r="B55" s="5" t="s">
        <v>52</v>
      </c>
      <c r="C55" s="5" t="s">
        <v>53</v>
      </c>
      <c r="D55" s="39">
        <v>1.05</v>
      </c>
      <c r="E55" s="29">
        <v>22567.717857142856</v>
      </c>
      <c r="F55" s="25">
        <v>49.84</v>
      </c>
      <c r="G55" s="158">
        <f t="shared" si="3"/>
        <v>1181013.8108999999</v>
      </c>
      <c r="H55" s="274"/>
      <c r="I55" s="66">
        <f t="shared" si="0"/>
        <v>0.72761469999999995</v>
      </c>
      <c r="J55" s="25"/>
      <c r="K55" s="49"/>
      <c r="L55" s="49"/>
      <c r="M55" s="209"/>
    </row>
    <row r="56" spans="1:31" s="67" customFormat="1" ht="15.75" thickBot="1" x14ac:dyDescent="0.3">
      <c r="A56" s="203"/>
      <c r="B56" s="19" t="s">
        <v>17</v>
      </c>
      <c r="C56" s="5" t="s">
        <v>18</v>
      </c>
      <c r="D56" s="39">
        <v>0.5</v>
      </c>
      <c r="E56" s="29">
        <v>49538.892857142855</v>
      </c>
      <c r="F56" s="25">
        <v>43.78</v>
      </c>
      <c r="G56" s="158">
        <f t="shared" si="3"/>
        <v>1084406.3646428571</v>
      </c>
      <c r="H56" s="274"/>
      <c r="I56" s="66">
        <f t="shared" si="0"/>
        <v>0.66809549999999995</v>
      </c>
      <c r="J56" s="25"/>
      <c r="K56" s="49"/>
      <c r="L56" s="49"/>
      <c r="M56" s="209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</row>
    <row r="57" spans="1:31" s="72" customFormat="1" ht="27.75" thickBot="1" x14ac:dyDescent="0.3">
      <c r="A57" s="166"/>
      <c r="B57" s="11" t="s">
        <v>105</v>
      </c>
      <c r="C57" s="11" t="s">
        <v>26</v>
      </c>
      <c r="D57" s="41">
        <v>1</v>
      </c>
      <c r="E57" s="32">
        <v>342400</v>
      </c>
      <c r="F57" s="25">
        <v>3</v>
      </c>
      <c r="G57" s="158">
        <f t="shared" si="3"/>
        <v>1027200</v>
      </c>
      <c r="H57" s="274"/>
      <c r="I57" s="66">
        <f t="shared" si="0"/>
        <v>0.63285100000000005</v>
      </c>
      <c r="J57" s="25"/>
      <c r="K57" s="49"/>
      <c r="L57" s="49"/>
      <c r="M57" s="209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</row>
    <row r="58" spans="1:31" s="67" customFormat="1" ht="26.25" thickBot="1" x14ac:dyDescent="0.3">
      <c r="A58" s="203"/>
      <c r="B58" s="23" t="s">
        <v>140</v>
      </c>
      <c r="C58" s="16" t="s">
        <v>29</v>
      </c>
      <c r="D58" s="44">
        <v>1</v>
      </c>
      <c r="E58" s="34">
        <f>VLOOKUP(B58,'[1]EQUIPOS Y MAT. ACT 2022-2023'!$C$7:$F$1009,4,0)</f>
        <v>65171.165714285715</v>
      </c>
      <c r="F58" s="25">
        <v>15</v>
      </c>
      <c r="G58" s="158">
        <f t="shared" si="3"/>
        <v>977567.48571428575</v>
      </c>
      <c r="H58" s="274"/>
      <c r="I58" s="66">
        <f t="shared" si="0"/>
        <v>0.60227280000000005</v>
      </c>
      <c r="J58" s="25"/>
      <c r="K58" s="49"/>
      <c r="L58" s="49"/>
      <c r="M58" s="209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</row>
    <row r="59" spans="1:31" s="72" customFormat="1" ht="26.25" thickBot="1" x14ac:dyDescent="0.3">
      <c r="A59" s="166"/>
      <c r="B59" s="15" t="s">
        <v>136</v>
      </c>
      <c r="C59" s="15" t="s">
        <v>16</v>
      </c>
      <c r="D59" s="43">
        <v>6</v>
      </c>
      <c r="E59" s="34">
        <f>VLOOKUP(B59,'[1]EQUIPOS Y MAT. ACT 2022-2023'!$C$7:$F$1009,4,0)</f>
        <v>10293.081071428571</v>
      </c>
      <c r="F59" s="25">
        <v>15</v>
      </c>
      <c r="G59" s="158">
        <f t="shared" si="3"/>
        <v>926377.29642857146</v>
      </c>
      <c r="H59" s="274"/>
      <c r="I59" s="66">
        <f t="shared" si="0"/>
        <v>0.57073479999999999</v>
      </c>
      <c r="J59" s="25"/>
      <c r="K59" s="49"/>
      <c r="L59" s="49"/>
      <c r="M59" s="209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</row>
    <row r="60" spans="1:31" x14ac:dyDescent="0.25">
      <c r="A60" s="202"/>
      <c r="B60" s="276" t="s">
        <v>73</v>
      </c>
      <c r="C60" s="11" t="s">
        <v>18</v>
      </c>
      <c r="D60" s="41">
        <v>0.25</v>
      </c>
      <c r="E60" s="32">
        <v>54266.67</v>
      </c>
      <c r="F60" s="25">
        <v>6.58</v>
      </c>
      <c r="G60" s="271">
        <f>((D60*E60)*F60)+((D61*E61)*F61)+((D62*E62)*F62)</f>
        <v>885208.77437400003</v>
      </c>
      <c r="H60" s="274"/>
      <c r="I60" s="249">
        <f t="shared" si="0"/>
        <v>0.54537119999999994</v>
      </c>
      <c r="J60" s="25"/>
      <c r="K60" s="49"/>
      <c r="L60" s="49"/>
      <c r="M60" s="209"/>
    </row>
    <row r="61" spans="1:31" x14ac:dyDescent="0.25">
      <c r="A61" s="202"/>
      <c r="B61" s="277"/>
      <c r="C61" s="5" t="s">
        <v>29</v>
      </c>
      <c r="D61" s="39">
        <v>0.08</v>
      </c>
      <c r="E61" s="29">
        <v>54266.67</v>
      </c>
      <c r="F61" s="25">
        <v>123.34</v>
      </c>
      <c r="G61" s="279"/>
      <c r="H61" s="274"/>
      <c r="I61" s="250"/>
      <c r="J61" s="25"/>
      <c r="K61" s="49"/>
      <c r="L61" s="49"/>
      <c r="M61" s="209"/>
    </row>
    <row r="62" spans="1:31" ht="15.75" thickBot="1" x14ac:dyDescent="0.3">
      <c r="A62" s="202"/>
      <c r="B62" s="278"/>
      <c r="C62" s="5" t="s">
        <v>29</v>
      </c>
      <c r="D62" s="39">
        <v>0.08</v>
      </c>
      <c r="E62" s="29">
        <v>54266.67</v>
      </c>
      <c r="F62" s="25">
        <v>60</v>
      </c>
      <c r="G62" s="272"/>
      <c r="H62" s="274"/>
      <c r="I62" s="251"/>
      <c r="J62" s="25"/>
      <c r="K62" s="49"/>
      <c r="L62" s="49"/>
      <c r="M62" s="209"/>
    </row>
    <row r="63" spans="1:31" ht="27.75" thickBot="1" x14ac:dyDescent="0.3">
      <c r="A63" s="202"/>
      <c r="B63" s="11" t="s">
        <v>104</v>
      </c>
      <c r="C63" s="11" t="s">
        <v>26</v>
      </c>
      <c r="D63" s="41">
        <v>1</v>
      </c>
      <c r="E63" s="32">
        <v>279900</v>
      </c>
      <c r="F63" s="25">
        <v>3</v>
      </c>
      <c r="G63" s="158">
        <f>(D63*E63)*F63</f>
        <v>839700</v>
      </c>
      <c r="H63" s="274"/>
      <c r="I63" s="66">
        <f t="shared" si="0"/>
        <v>0.5173335</v>
      </c>
      <c r="J63" s="25"/>
      <c r="K63" s="49"/>
      <c r="L63" s="49"/>
      <c r="M63" s="209"/>
    </row>
    <row r="64" spans="1:31" ht="15.75" thickBot="1" x14ac:dyDescent="0.3">
      <c r="A64" s="202"/>
      <c r="B64" s="19" t="s">
        <v>27</v>
      </c>
      <c r="C64" s="5" t="s">
        <v>14</v>
      </c>
      <c r="D64" s="39">
        <v>1.1000000000000001</v>
      </c>
      <c r="E64" s="30">
        <v>122195.9357142857</v>
      </c>
      <c r="F64" s="25">
        <v>5.45</v>
      </c>
      <c r="G64" s="158">
        <f>(D64*E64)*F64</f>
        <v>732564.63460714289</v>
      </c>
      <c r="H64" s="274"/>
      <c r="I64" s="66">
        <f t="shared" si="0"/>
        <v>0.45132810000000001</v>
      </c>
      <c r="J64" s="25"/>
      <c r="K64" s="49"/>
      <c r="L64" s="49"/>
      <c r="M64" s="209"/>
    </row>
    <row r="65" spans="1:31" x14ac:dyDescent="0.25">
      <c r="A65" s="202"/>
      <c r="B65" s="290" t="s">
        <v>134</v>
      </c>
      <c r="C65" s="15" t="s">
        <v>29</v>
      </c>
      <c r="D65" s="43">
        <v>0.03</v>
      </c>
      <c r="E65" s="34">
        <v>77060.5</v>
      </c>
      <c r="F65" s="25">
        <v>90</v>
      </c>
      <c r="G65" s="271">
        <f>((D65*E65)*F65)+((D66*E66)*F66)+((D67*E67)*F67)+((D68*E68)*F68)+((D69*E69)*F69)</f>
        <v>728221.72499999998</v>
      </c>
      <c r="H65" s="274"/>
      <c r="I65" s="249">
        <f t="shared" si="0"/>
        <v>0.44865250000000001</v>
      </c>
      <c r="J65" s="25"/>
      <c r="K65" s="49"/>
      <c r="L65" s="49"/>
      <c r="M65" s="209"/>
    </row>
    <row r="66" spans="1:31" x14ac:dyDescent="0.25">
      <c r="A66" s="202"/>
      <c r="B66" s="295"/>
      <c r="C66" s="15" t="s">
        <v>29</v>
      </c>
      <c r="D66" s="43">
        <v>0.03</v>
      </c>
      <c r="E66" s="34">
        <v>77060.5</v>
      </c>
      <c r="F66" s="25">
        <v>15</v>
      </c>
      <c r="G66" s="279"/>
      <c r="H66" s="274"/>
      <c r="I66" s="250"/>
      <c r="J66" s="25"/>
      <c r="K66" s="49"/>
      <c r="L66" s="49"/>
      <c r="M66" s="209"/>
    </row>
    <row r="67" spans="1:31" x14ac:dyDescent="0.25">
      <c r="A67" s="202"/>
      <c r="B67" s="295"/>
      <c r="C67" s="15" t="s">
        <v>29</v>
      </c>
      <c r="D67" s="43">
        <v>0.05</v>
      </c>
      <c r="E67" s="34">
        <v>77060.5</v>
      </c>
      <c r="F67" s="25">
        <v>41</v>
      </c>
      <c r="G67" s="279"/>
      <c r="H67" s="274"/>
      <c r="I67" s="250"/>
      <c r="J67" s="25"/>
      <c r="K67" s="49"/>
      <c r="L67" s="49"/>
      <c r="M67" s="209"/>
    </row>
    <row r="68" spans="1:31" x14ac:dyDescent="0.25">
      <c r="A68" s="202"/>
      <c r="B68" s="295"/>
      <c r="C68" s="15" t="s">
        <v>29</v>
      </c>
      <c r="D68" s="43">
        <v>0.05</v>
      </c>
      <c r="E68" s="34">
        <v>77060.5</v>
      </c>
      <c r="F68" s="25">
        <v>70</v>
      </c>
      <c r="G68" s="279"/>
      <c r="H68" s="274"/>
      <c r="I68" s="250"/>
      <c r="J68" s="25"/>
      <c r="K68" s="49"/>
      <c r="L68" s="49"/>
      <c r="M68" s="209"/>
    </row>
    <row r="69" spans="1:31" ht="15.75" thickBot="1" x14ac:dyDescent="0.3">
      <c r="A69" s="202"/>
      <c r="B69" s="291"/>
      <c r="C69" s="15" t="s">
        <v>29</v>
      </c>
      <c r="D69" s="43">
        <v>0.05</v>
      </c>
      <c r="E69" s="34">
        <v>77060.5</v>
      </c>
      <c r="F69" s="25">
        <v>15</v>
      </c>
      <c r="G69" s="272"/>
      <c r="H69" s="274"/>
      <c r="I69" s="251"/>
      <c r="J69" s="25"/>
      <c r="K69" s="49"/>
      <c r="L69" s="49"/>
      <c r="M69" s="209"/>
    </row>
    <row r="70" spans="1:31" x14ac:dyDescent="0.25">
      <c r="A70" s="202"/>
      <c r="B70" s="290" t="s">
        <v>153</v>
      </c>
      <c r="C70" s="15" t="s">
        <v>29</v>
      </c>
      <c r="D70" s="43">
        <v>1</v>
      </c>
      <c r="E70" s="34">
        <v>8494.5330359999989</v>
      </c>
      <c r="F70" s="25">
        <v>70</v>
      </c>
      <c r="G70" s="271">
        <f>((D70*E70)*F70)+((D71*E71)*F71)</f>
        <v>722035.30805999995</v>
      </c>
      <c r="H70" s="274"/>
      <c r="I70" s="249">
        <f t="shared" si="0"/>
        <v>0.44484109999999999</v>
      </c>
      <c r="J70" s="25"/>
      <c r="K70" s="49"/>
      <c r="L70" s="49"/>
      <c r="M70" s="209"/>
    </row>
    <row r="71" spans="1:31" ht="15.75" thickBot="1" x14ac:dyDescent="0.3">
      <c r="A71" s="202"/>
      <c r="B71" s="291"/>
      <c r="C71" s="15" t="s">
        <v>29</v>
      </c>
      <c r="D71" s="43">
        <v>1</v>
      </c>
      <c r="E71" s="34">
        <v>8494.5330359999989</v>
      </c>
      <c r="F71" s="25">
        <v>15</v>
      </c>
      <c r="G71" s="272"/>
      <c r="H71" s="274"/>
      <c r="I71" s="251"/>
      <c r="J71" s="25"/>
      <c r="K71" s="49"/>
      <c r="L71" s="49"/>
      <c r="M71" s="209"/>
    </row>
    <row r="72" spans="1:31" s="165" customFormat="1" ht="15.75" thickBot="1" x14ac:dyDescent="0.3">
      <c r="A72" s="204"/>
      <c r="B72" s="160" t="s">
        <v>162</v>
      </c>
      <c r="C72" s="160" t="s">
        <v>123</v>
      </c>
      <c r="D72" s="161">
        <v>0.1</v>
      </c>
      <c r="E72" s="162">
        <v>560044.04571428569</v>
      </c>
      <c r="F72" s="163">
        <v>11.81</v>
      </c>
      <c r="G72" s="164">
        <f>(D72*E72)*F72</f>
        <v>661412.01798857155</v>
      </c>
      <c r="H72" s="274"/>
      <c r="I72" s="66">
        <f t="shared" ref="I72:I134" si="4">ROUND((G72/$H$3)*100,7)</f>
        <v>0.40749150000000001</v>
      </c>
      <c r="J72" s="163"/>
      <c r="K72" s="159"/>
      <c r="L72" s="159"/>
      <c r="M72" s="210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</row>
    <row r="73" spans="1:31" ht="15.75" thickBot="1" x14ac:dyDescent="0.3">
      <c r="A73" s="202"/>
      <c r="B73" s="11" t="s">
        <v>99</v>
      </c>
      <c r="C73" s="11" t="s">
        <v>26</v>
      </c>
      <c r="D73" s="41">
        <v>1</v>
      </c>
      <c r="E73" s="32">
        <v>208790.72</v>
      </c>
      <c r="F73" s="25">
        <v>3</v>
      </c>
      <c r="G73" s="158">
        <f>(D73*E73)*F73</f>
        <v>626372.16</v>
      </c>
      <c r="H73" s="274"/>
      <c r="I73" s="66">
        <f t="shared" si="4"/>
        <v>0.38590370000000002</v>
      </c>
      <c r="J73" s="25"/>
      <c r="K73" s="49"/>
      <c r="L73" s="49"/>
      <c r="M73" s="209"/>
    </row>
    <row r="74" spans="1:31" x14ac:dyDescent="0.25">
      <c r="A74" s="202"/>
      <c r="B74" s="282" t="s">
        <v>170</v>
      </c>
      <c r="C74" s="5" t="s">
        <v>48</v>
      </c>
      <c r="D74" s="39">
        <v>0.5</v>
      </c>
      <c r="E74" s="29">
        <v>7754.488028571428</v>
      </c>
      <c r="F74" s="25">
        <v>24</v>
      </c>
      <c r="G74" s="271">
        <f>((D74*E74)*F74)+((D75*E75)*F75)</f>
        <v>614155.45186285709</v>
      </c>
      <c r="H74" s="274"/>
      <c r="I74" s="249">
        <f t="shared" si="4"/>
        <v>0.37837700000000002</v>
      </c>
      <c r="J74" s="25"/>
      <c r="K74" s="49"/>
      <c r="L74" s="49"/>
      <c r="M74" s="209"/>
    </row>
    <row r="75" spans="1:31" ht="15.75" thickBot="1" x14ac:dyDescent="0.3">
      <c r="A75" s="202"/>
      <c r="B75" s="283"/>
      <c r="C75" s="5" t="s">
        <v>48</v>
      </c>
      <c r="D75" s="39">
        <v>2.8</v>
      </c>
      <c r="E75" s="29">
        <v>7754.488028571428</v>
      </c>
      <c r="F75" s="25">
        <v>24</v>
      </c>
      <c r="G75" s="272"/>
      <c r="H75" s="274"/>
      <c r="I75" s="251"/>
      <c r="J75" s="25"/>
      <c r="K75" s="49"/>
      <c r="L75" s="49"/>
      <c r="M75" s="209"/>
    </row>
    <row r="76" spans="1:31" ht="15.75" thickBot="1" x14ac:dyDescent="0.3">
      <c r="A76" s="202"/>
      <c r="B76" s="5" t="s">
        <v>125</v>
      </c>
      <c r="C76" s="5" t="s">
        <v>123</v>
      </c>
      <c r="D76" s="39">
        <v>0.12</v>
      </c>
      <c r="E76" s="29">
        <v>560044.04571428569</v>
      </c>
      <c r="F76" s="25">
        <v>8.99</v>
      </c>
      <c r="G76" s="158">
        <f>(D76*E76)*F76</f>
        <v>604175.5165165714</v>
      </c>
      <c r="H76" s="274"/>
      <c r="I76" s="66">
        <f t="shared" si="4"/>
        <v>0.37222850000000002</v>
      </c>
      <c r="J76" s="25"/>
      <c r="K76" s="49"/>
      <c r="L76" s="49"/>
      <c r="M76" s="209"/>
    </row>
    <row r="77" spans="1:31" ht="15.75" thickBot="1" x14ac:dyDescent="0.3">
      <c r="A77" s="202"/>
      <c r="B77" s="15" t="s">
        <v>141</v>
      </c>
      <c r="C77" s="15" t="s">
        <v>16</v>
      </c>
      <c r="D77" s="43">
        <v>18</v>
      </c>
      <c r="E77" s="34">
        <f>VLOOKUP(B77,'[1]EQUIPOS Y MAT. ACT 2022-2023'!$C$7:$F$1009,4,0)</f>
        <v>2146.6853571428569</v>
      </c>
      <c r="F77" s="25">
        <v>15</v>
      </c>
      <c r="G77" s="158">
        <f>(D77*E77)*F77</f>
        <v>579605.04642857146</v>
      </c>
      <c r="H77" s="274"/>
      <c r="I77" s="66">
        <f t="shared" si="4"/>
        <v>0.35709079999999999</v>
      </c>
      <c r="J77" s="25"/>
      <c r="K77" s="49"/>
      <c r="L77" s="49"/>
      <c r="M77" s="209"/>
    </row>
    <row r="78" spans="1:31" s="67" customFormat="1" ht="15.75" thickBot="1" x14ac:dyDescent="0.3">
      <c r="A78" s="203"/>
      <c r="B78" s="22" t="s">
        <v>163</v>
      </c>
      <c r="C78" s="5" t="s">
        <v>26</v>
      </c>
      <c r="D78" s="39">
        <v>14.5</v>
      </c>
      <c r="E78" s="29">
        <v>1541.21</v>
      </c>
      <c r="F78" s="25">
        <f>(11.81-0.9)*2.2</f>
        <v>24.002000000000002</v>
      </c>
      <c r="G78" s="158">
        <f>(D78*E78)*F78</f>
        <v>536385.77509000013</v>
      </c>
      <c r="H78" s="274"/>
      <c r="I78" s="66">
        <f t="shared" si="4"/>
        <v>0.33046370000000003</v>
      </c>
      <c r="J78" s="25"/>
      <c r="K78" s="49"/>
      <c r="L78" s="49"/>
      <c r="M78" s="209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</row>
    <row r="79" spans="1:31" s="54" customFormat="1" ht="26.25" thickBot="1" x14ac:dyDescent="0.3">
      <c r="A79" s="201"/>
      <c r="B79" s="15" t="s">
        <v>145</v>
      </c>
      <c r="C79" s="15" t="s">
        <v>29</v>
      </c>
      <c r="D79" s="43">
        <v>1</v>
      </c>
      <c r="E79" s="34">
        <v>13038.6366</v>
      </c>
      <c r="F79" s="25">
        <v>41</v>
      </c>
      <c r="G79" s="158">
        <f>(D79*E79)*F79</f>
        <v>534584.10060000001</v>
      </c>
      <c r="H79" s="274"/>
      <c r="I79" s="66">
        <f t="shared" si="4"/>
        <v>0.32935370000000003</v>
      </c>
      <c r="J79" s="25"/>
      <c r="K79" s="49"/>
      <c r="L79" s="49"/>
      <c r="M79" s="209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</row>
    <row r="80" spans="1:31" s="54" customFormat="1" ht="15.75" thickBot="1" x14ac:dyDescent="0.3">
      <c r="A80" s="201"/>
      <c r="B80" s="5" t="s">
        <v>159</v>
      </c>
      <c r="C80" s="5" t="s">
        <v>123</v>
      </c>
      <c r="D80" s="39">
        <v>0.1</v>
      </c>
      <c r="E80" s="35">
        <v>560044.04571428569</v>
      </c>
      <c r="F80" s="25">
        <f>2.2*4</f>
        <v>8.8000000000000007</v>
      </c>
      <c r="G80" s="158">
        <f>(D80*E80)*F80</f>
        <v>492838.76022857148</v>
      </c>
      <c r="H80" s="274"/>
      <c r="I80" s="66">
        <f t="shared" si="4"/>
        <v>0.30363459999999998</v>
      </c>
      <c r="J80" s="25"/>
      <c r="K80" s="49"/>
      <c r="L80" s="49"/>
      <c r="M80" s="209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</row>
    <row r="81" spans="1:31" s="54" customFormat="1" x14ac:dyDescent="0.25">
      <c r="A81" s="201"/>
      <c r="B81" s="290" t="s">
        <v>154</v>
      </c>
      <c r="C81" s="15" t="s">
        <v>29</v>
      </c>
      <c r="D81" s="43">
        <v>1</v>
      </c>
      <c r="E81" s="34">
        <v>5771.6773289999992</v>
      </c>
      <c r="F81" s="25">
        <v>70</v>
      </c>
      <c r="G81" s="271">
        <f>((D81*E81)*F81)+((D82*E82)*F82)</f>
        <v>490592.57296499994</v>
      </c>
      <c r="H81" s="274"/>
      <c r="I81" s="249">
        <f t="shared" si="4"/>
        <v>0.30225079999999999</v>
      </c>
      <c r="J81" s="25"/>
      <c r="K81" s="49"/>
      <c r="L81" s="49"/>
      <c r="M81" s="209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</row>
    <row r="82" spans="1:31" s="72" customFormat="1" ht="15.75" thickBot="1" x14ac:dyDescent="0.3">
      <c r="A82" s="166"/>
      <c r="B82" s="291"/>
      <c r="C82" s="15" t="s">
        <v>29</v>
      </c>
      <c r="D82" s="43">
        <v>1</v>
      </c>
      <c r="E82" s="34">
        <v>5771.6773289999992</v>
      </c>
      <c r="F82" s="25">
        <v>15</v>
      </c>
      <c r="G82" s="272"/>
      <c r="H82" s="274"/>
      <c r="I82" s="251"/>
      <c r="J82" s="25"/>
      <c r="K82" s="49"/>
      <c r="L82" s="49"/>
      <c r="M82" s="209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</row>
    <row r="83" spans="1:31" s="67" customFormat="1" ht="36.75" thickBot="1" x14ac:dyDescent="0.3">
      <c r="A83" s="203"/>
      <c r="B83" s="20" t="s">
        <v>28</v>
      </c>
      <c r="C83" s="6" t="s">
        <v>29</v>
      </c>
      <c r="D83" s="40">
        <v>1</v>
      </c>
      <c r="E83" s="31">
        <v>475000</v>
      </c>
      <c r="F83" s="25">
        <v>1</v>
      </c>
      <c r="G83" s="158">
        <f>(D83*E83)*F83</f>
        <v>475000</v>
      </c>
      <c r="H83" s="274"/>
      <c r="I83" s="66">
        <f t="shared" si="4"/>
        <v>0.29264430000000002</v>
      </c>
      <c r="J83" s="25"/>
      <c r="K83" s="49"/>
      <c r="L83" s="49"/>
      <c r="M83" s="209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</row>
    <row r="84" spans="1:31" s="54" customFormat="1" ht="15.75" thickBot="1" x14ac:dyDescent="0.3">
      <c r="A84" s="201"/>
      <c r="B84" s="19" t="s">
        <v>25</v>
      </c>
      <c r="C84" s="5" t="s">
        <v>26</v>
      </c>
      <c r="D84" s="39">
        <v>0.5</v>
      </c>
      <c r="E84" s="30">
        <v>82564.82142857142</v>
      </c>
      <c r="F84" s="25">
        <v>10.97</v>
      </c>
      <c r="G84" s="158">
        <f>(D84*E84)*F84</f>
        <v>452868.04553571425</v>
      </c>
      <c r="H84" s="274"/>
      <c r="I84" s="66">
        <f t="shared" si="4"/>
        <v>0.27900900000000001</v>
      </c>
      <c r="J84" s="25"/>
      <c r="K84" s="49"/>
      <c r="L84" s="49"/>
      <c r="M84" s="209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</row>
    <row r="85" spans="1:31" s="72" customFormat="1" ht="15.75" thickBot="1" x14ac:dyDescent="0.3">
      <c r="A85" s="166"/>
      <c r="B85" s="282" t="s">
        <v>161</v>
      </c>
      <c r="C85" s="5" t="s">
        <v>38</v>
      </c>
      <c r="D85" s="39">
        <v>3.15</v>
      </c>
      <c r="E85" s="29">
        <v>7155.6178571428572</v>
      </c>
      <c r="F85" s="25">
        <f>2.2*4</f>
        <v>8.8000000000000007</v>
      </c>
      <c r="G85" s="271">
        <f>((D85*E85)*F85)+((D86*E86)*F86)</f>
        <v>438356.01217571425</v>
      </c>
      <c r="H85" s="274"/>
      <c r="I85" s="249">
        <f t="shared" si="4"/>
        <v>0.27006819999999998</v>
      </c>
      <c r="J85" s="25"/>
      <c r="K85" s="49"/>
      <c r="L85" s="49"/>
      <c r="M85" s="209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</row>
    <row r="86" spans="1:31" ht="15.75" thickBot="1" x14ac:dyDescent="0.3">
      <c r="A86" s="202"/>
      <c r="B86" s="283"/>
      <c r="C86" s="5" t="s">
        <v>38</v>
      </c>
      <c r="D86" s="39">
        <v>2.84</v>
      </c>
      <c r="E86" s="29">
        <v>7155.6178571428572</v>
      </c>
      <c r="F86" s="25">
        <v>11.81</v>
      </c>
      <c r="G86" s="272"/>
      <c r="H86" s="274"/>
      <c r="I86" s="251"/>
      <c r="J86" s="25"/>
      <c r="K86" s="49"/>
      <c r="L86" s="49"/>
      <c r="M86" s="209"/>
    </row>
    <row r="87" spans="1:31" ht="26.25" thickBot="1" x14ac:dyDescent="0.3">
      <c r="A87" s="202"/>
      <c r="B87" s="22" t="s">
        <v>184</v>
      </c>
      <c r="C87" s="5" t="s">
        <v>14</v>
      </c>
      <c r="D87" s="39">
        <v>1.1000000000000001</v>
      </c>
      <c r="E87" s="29">
        <v>46786.732142857145</v>
      </c>
      <c r="F87" s="25">
        <v>8.42</v>
      </c>
      <c r="G87" s="158">
        <f>(D87*E87)*F87</f>
        <v>433338.71310714295</v>
      </c>
      <c r="H87" s="274"/>
      <c r="I87" s="66">
        <f t="shared" si="4"/>
        <v>0.26697710000000002</v>
      </c>
      <c r="J87" s="25"/>
      <c r="K87" s="49"/>
      <c r="L87" s="49"/>
      <c r="M87" s="209"/>
    </row>
    <row r="88" spans="1:31" s="67" customFormat="1" x14ac:dyDescent="0.25">
      <c r="A88" s="203"/>
      <c r="B88" s="292" t="s">
        <v>21</v>
      </c>
      <c r="C88" s="5" t="s">
        <v>22</v>
      </c>
      <c r="D88" s="39">
        <v>0.5</v>
      </c>
      <c r="E88" s="29">
        <v>29613.249285714286</v>
      </c>
      <c r="F88" s="25">
        <v>13.58</v>
      </c>
      <c r="G88" s="271">
        <f>((D88*E88)*F88)+((D89*E89)*F89)</f>
        <v>363502.63498214283</v>
      </c>
      <c r="H88" s="274"/>
      <c r="I88" s="249">
        <f t="shared" si="4"/>
        <v>0.2239515</v>
      </c>
      <c r="J88" s="25"/>
      <c r="K88" s="49"/>
      <c r="L88" s="49"/>
      <c r="M88" s="209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</row>
    <row r="89" spans="1:31" s="54" customFormat="1" ht="15.75" thickBot="1" x14ac:dyDescent="0.3">
      <c r="A89" s="201"/>
      <c r="B89" s="294"/>
      <c r="C89" s="5" t="s">
        <v>22</v>
      </c>
      <c r="D89" s="39">
        <v>0.5</v>
      </c>
      <c r="E89" s="29">
        <v>29613.249285714286</v>
      </c>
      <c r="F89" s="25">
        <v>10.97</v>
      </c>
      <c r="G89" s="272"/>
      <c r="H89" s="274"/>
      <c r="I89" s="251"/>
      <c r="J89" s="25"/>
      <c r="K89" s="49"/>
      <c r="L89" s="49"/>
      <c r="M89" s="209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</row>
    <row r="90" spans="1:31" s="72" customFormat="1" ht="15.75" thickBot="1" x14ac:dyDescent="0.3">
      <c r="A90" s="166"/>
      <c r="B90" s="11" t="s">
        <v>67</v>
      </c>
      <c r="C90" s="11" t="s">
        <v>18</v>
      </c>
      <c r="D90" s="41">
        <v>0.68</v>
      </c>
      <c r="E90" s="32">
        <v>79200</v>
      </c>
      <c r="F90" s="25">
        <v>6.58</v>
      </c>
      <c r="G90" s="158">
        <f>(D90*E90)*F90</f>
        <v>354372.48000000004</v>
      </c>
      <c r="H90" s="274"/>
      <c r="I90" s="66">
        <f t="shared" si="4"/>
        <v>0.21832650000000001</v>
      </c>
      <c r="J90" s="25"/>
      <c r="K90" s="49"/>
      <c r="L90" s="49"/>
      <c r="M90" s="209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</row>
    <row r="91" spans="1:31" ht="15.75" thickBot="1" x14ac:dyDescent="0.3">
      <c r="A91" s="202"/>
      <c r="B91" s="15" t="s">
        <v>127</v>
      </c>
      <c r="C91" s="15" t="s">
        <v>29</v>
      </c>
      <c r="D91" s="43">
        <v>1.5</v>
      </c>
      <c r="E91" s="34">
        <v>2531.9878571428571</v>
      </c>
      <c r="F91" s="25">
        <v>90</v>
      </c>
      <c r="G91" s="158">
        <f>(D91*E91)*F91</f>
        <v>341818.36071428569</v>
      </c>
      <c r="H91" s="274"/>
      <c r="I91" s="66">
        <f t="shared" si="4"/>
        <v>0.210592</v>
      </c>
      <c r="J91" s="25"/>
      <c r="K91" s="49"/>
      <c r="L91" s="49"/>
      <c r="M91" s="209"/>
    </row>
    <row r="92" spans="1:31" s="67" customFormat="1" x14ac:dyDescent="0.25">
      <c r="A92" s="203"/>
      <c r="B92" s="282" t="s">
        <v>54</v>
      </c>
      <c r="C92" s="5" t="s">
        <v>38</v>
      </c>
      <c r="D92" s="39">
        <v>4</v>
      </c>
      <c r="E92" s="29">
        <v>1651.2964285714286</v>
      </c>
      <c r="F92" s="25">
        <v>49.84</v>
      </c>
      <c r="G92" s="271">
        <f>((D92*E92)*F92)+((D93*E93)*F93)</f>
        <v>333547.65600000002</v>
      </c>
      <c r="H92" s="274"/>
      <c r="I92" s="249">
        <f t="shared" si="4"/>
        <v>0.2054965</v>
      </c>
      <c r="J92" s="25"/>
      <c r="K92" s="49"/>
      <c r="L92" s="49"/>
      <c r="M92" s="209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</row>
    <row r="93" spans="1:31" s="72" customFormat="1" ht="15.75" thickBot="1" x14ac:dyDescent="0.3">
      <c r="A93" s="166"/>
      <c r="B93" s="283"/>
      <c r="C93" s="26" t="s">
        <v>38</v>
      </c>
      <c r="D93" s="41">
        <v>3.6</v>
      </c>
      <c r="E93" s="32">
        <v>1207</v>
      </c>
      <c r="F93" s="25">
        <v>1</v>
      </c>
      <c r="G93" s="272"/>
      <c r="H93" s="274"/>
      <c r="I93" s="251"/>
      <c r="J93" s="25"/>
      <c r="K93" s="49"/>
      <c r="L93" s="49"/>
      <c r="M93" s="209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</row>
    <row r="94" spans="1:31" ht="26.25" thickBot="1" x14ac:dyDescent="0.3">
      <c r="A94" s="202"/>
      <c r="B94" s="5" t="s">
        <v>185</v>
      </c>
      <c r="C94" s="5" t="s">
        <v>26</v>
      </c>
      <c r="D94" s="39">
        <v>5</v>
      </c>
      <c r="E94" s="29">
        <v>7595.9635714285714</v>
      </c>
      <c r="F94" s="25">
        <v>8.42</v>
      </c>
      <c r="G94" s="158">
        <f>(D94*E94)*F94</f>
        <v>319790.06635714287</v>
      </c>
      <c r="H94" s="274"/>
      <c r="I94" s="66">
        <f t="shared" si="4"/>
        <v>0.19702049999999999</v>
      </c>
      <c r="J94" s="25"/>
      <c r="K94" s="49"/>
      <c r="L94" s="49"/>
      <c r="M94" s="209"/>
    </row>
    <row r="95" spans="1:31" s="67" customFormat="1" ht="15.75" thickBot="1" x14ac:dyDescent="0.3">
      <c r="A95" s="203"/>
      <c r="B95" s="11" t="s">
        <v>93</v>
      </c>
      <c r="C95" s="11" t="s">
        <v>76</v>
      </c>
      <c r="D95" s="41">
        <v>1.04</v>
      </c>
      <c r="E95" s="33">
        <v>9425</v>
      </c>
      <c r="F95" s="25">
        <v>30</v>
      </c>
      <c r="G95" s="158">
        <f>(D95*E95)*F95</f>
        <v>294060</v>
      </c>
      <c r="H95" s="274"/>
      <c r="I95" s="66">
        <f t="shared" si="4"/>
        <v>0.18116840000000001</v>
      </c>
      <c r="J95" s="25"/>
      <c r="K95" s="49"/>
      <c r="L95" s="49"/>
      <c r="M95" s="209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</row>
    <row r="96" spans="1:31" s="72" customFormat="1" ht="15.75" thickBot="1" x14ac:dyDescent="0.3">
      <c r="A96" s="166"/>
      <c r="B96" s="290" t="s">
        <v>133</v>
      </c>
      <c r="C96" s="15" t="s">
        <v>29</v>
      </c>
      <c r="D96" s="43">
        <v>0.1</v>
      </c>
      <c r="E96" s="34">
        <v>11999.420714285714</v>
      </c>
      <c r="F96" s="25">
        <v>90</v>
      </c>
      <c r="G96" s="271">
        <f>((D96*E96)*F96)+((D97*E97)*F97)+((D98*E98)*F98)+((D99*E99)*F99)+((D100*E100)*F100)+((D101*E101)*F101)</f>
        <v>282486.61849999998</v>
      </c>
      <c r="H96" s="274"/>
      <c r="I96" s="249">
        <f t="shared" si="4"/>
        <v>0.1740381</v>
      </c>
      <c r="J96" s="25"/>
      <c r="K96" s="49"/>
      <c r="L96" s="49"/>
      <c r="M96" s="209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</row>
    <row r="97" spans="1:31" x14ac:dyDescent="0.25">
      <c r="A97" s="202"/>
      <c r="B97" s="295"/>
      <c r="C97" s="15" t="s">
        <v>29</v>
      </c>
      <c r="D97" s="43">
        <v>0.1</v>
      </c>
      <c r="E97" s="34">
        <v>11999.420714285714</v>
      </c>
      <c r="F97" s="25">
        <v>15</v>
      </c>
      <c r="G97" s="279"/>
      <c r="H97" s="274"/>
      <c r="I97" s="250"/>
      <c r="J97" s="25"/>
      <c r="K97" s="49"/>
      <c r="L97" s="49"/>
      <c r="M97" s="209"/>
    </row>
    <row r="98" spans="1:31" x14ac:dyDescent="0.25">
      <c r="A98" s="202"/>
      <c r="B98" s="295"/>
      <c r="C98" s="15" t="s">
        <v>29</v>
      </c>
      <c r="D98" s="43">
        <v>0.1</v>
      </c>
      <c r="E98" s="34">
        <v>11999.420714285714</v>
      </c>
      <c r="F98" s="25">
        <v>41</v>
      </c>
      <c r="G98" s="279"/>
      <c r="H98" s="274"/>
      <c r="I98" s="250"/>
      <c r="J98" s="25"/>
      <c r="K98" s="49"/>
      <c r="L98" s="49"/>
      <c r="M98" s="209"/>
    </row>
    <row r="99" spans="1:31" x14ac:dyDescent="0.25">
      <c r="A99" s="202"/>
      <c r="B99" s="295"/>
      <c r="C99" s="15" t="s">
        <v>29</v>
      </c>
      <c r="D99" s="43">
        <v>0.1</v>
      </c>
      <c r="E99" s="34">
        <v>11999.420714285714</v>
      </c>
      <c r="F99" s="25">
        <v>70</v>
      </c>
      <c r="G99" s="279"/>
      <c r="H99" s="274"/>
      <c r="I99" s="250"/>
      <c r="J99" s="25"/>
      <c r="K99" s="49"/>
      <c r="L99" s="49"/>
      <c r="M99" s="209"/>
    </row>
    <row r="100" spans="1:31" x14ac:dyDescent="0.25">
      <c r="A100" s="202"/>
      <c r="B100" s="295"/>
      <c r="C100" s="15" t="s">
        <v>29</v>
      </c>
      <c r="D100" s="43">
        <v>0.1</v>
      </c>
      <c r="E100" s="34">
        <v>11999.420714285714</v>
      </c>
      <c r="F100" s="25">
        <v>15</v>
      </c>
      <c r="G100" s="279"/>
      <c r="H100" s="274"/>
      <c r="I100" s="250"/>
      <c r="J100" s="25"/>
      <c r="K100" s="49"/>
      <c r="L100" s="49"/>
      <c r="M100" s="209"/>
    </row>
    <row r="101" spans="1:31" ht="15.75" thickBot="1" x14ac:dyDescent="0.3">
      <c r="A101" s="202"/>
      <c r="B101" s="291"/>
      <c r="C101" s="11" t="s">
        <v>26</v>
      </c>
      <c r="D101" s="41">
        <v>0.1</v>
      </c>
      <c r="E101" s="33">
        <v>5300</v>
      </c>
      <c r="F101" s="25">
        <v>10</v>
      </c>
      <c r="G101" s="272"/>
      <c r="H101" s="274"/>
      <c r="I101" s="251"/>
      <c r="J101" s="25"/>
      <c r="K101" s="49"/>
      <c r="L101" s="49"/>
      <c r="M101" s="209"/>
    </row>
    <row r="102" spans="1:31" ht="15.75" thickBot="1" x14ac:dyDescent="0.3">
      <c r="A102" s="202"/>
      <c r="B102" s="11" t="s">
        <v>75</v>
      </c>
      <c r="C102" s="11" t="s">
        <v>76</v>
      </c>
      <c r="D102" s="41">
        <v>1.04</v>
      </c>
      <c r="E102" s="33">
        <v>8606.5</v>
      </c>
      <c r="F102" s="25">
        <v>30</v>
      </c>
      <c r="G102" s="158">
        <f>(D102*E102)*F102</f>
        <v>268522.8</v>
      </c>
      <c r="H102" s="274"/>
      <c r="I102" s="66">
        <f t="shared" si="4"/>
        <v>0.1654351</v>
      </c>
      <c r="J102" s="25"/>
      <c r="K102" s="49"/>
      <c r="L102" s="49"/>
      <c r="M102" s="209"/>
    </row>
    <row r="103" spans="1:31" ht="15.75" thickBot="1" x14ac:dyDescent="0.3">
      <c r="A103" s="202"/>
      <c r="B103" s="26" t="s">
        <v>111</v>
      </c>
      <c r="C103" s="11" t="s">
        <v>26</v>
      </c>
      <c r="D103" s="41">
        <v>1</v>
      </c>
      <c r="E103" s="32">
        <v>232400</v>
      </c>
      <c r="F103" s="25">
        <v>1</v>
      </c>
      <c r="G103" s="158">
        <f>(D103*E103)*F103</f>
        <v>232400</v>
      </c>
      <c r="H103" s="274"/>
      <c r="I103" s="66">
        <f t="shared" si="4"/>
        <v>0.1431801</v>
      </c>
      <c r="J103" s="25"/>
      <c r="K103" s="49"/>
      <c r="L103" s="49"/>
      <c r="M103" s="209"/>
    </row>
    <row r="104" spans="1:31" ht="26.25" thickBot="1" x14ac:dyDescent="0.3">
      <c r="A104" s="202"/>
      <c r="B104" s="5" t="s">
        <v>186</v>
      </c>
      <c r="C104" s="5" t="s">
        <v>26</v>
      </c>
      <c r="D104" s="39">
        <v>1</v>
      </c>
      <c r="E104" s="29">
        <v>27521.607142857141</v>
      </c>
      <c r="F104" s="25">
        <v>8.42</v>
      </c>
      <c r="G104" s="158">
        <f>(D104*E104)*F104</f>
        <v>231731.93214285714</v>
      </c>
      <c r="H104" s="274"/>
      <c r="I104" s="66">
        <f t="shared" si="4"/>
        <v>0.14276849999999999</v>
      </c>
      <c r="J104" s="25"/>
      <c r="K104" s="49"/>
      <c r="L104" s="49"/>
      <c r="M104" s="209"/>
    </row>
    <row r="105" spans="1:31" x14ac:dyDescent="0.25">
      <c r="A105" s="202"/>
      <c r="B105" s="276" t="s">
        <v>81</v>
      </c>
      <c r="C105" s="11" t="s">
        <v>26</v>
      </c>
      <c r="D105" s="41">
        <v>0.02</v>
      </c>
      <c r="E105" s="33">
        <v>91352.12</v>
      </c>
      <c r="F105" s="25">
        <v>30</v>
      </c>
      <c r="G105" s="271">
        <f>((D105*E105)*F105)+((D106*E106)*F106)+((D107*E107)*F107)+((D108*E108)*F108)+((D109*E109)*F109)</f>
        <v>228298.19760000001</v>
      </c>
      <c r="H105" s="274"/>
      <c r="I105" s="249">
        <f t="shared" si="4"/>
        <v>0.140653</v>
      </c>
      <c r="J105" s="25"/>
      <c r="K105" s="49"/>
      <c r="L105" s="49"/>
      <c r="M105" s="209"/>
    </row>
    <row r="106" spans="1:31" x14ac:dyDescent="0.25">
      <c r="A106" s="202"/>
      <c r="B106" s="277"/>
      <c r="C106" s="11" t="s">
        <v>26</v>
      </c>
      <c r="D106" s="41">
        <v>2.3E-2</v>
      </c>
      <c r="E106" s="33">
        <v>91352.12</v>
      </c>
      <c r="F106" s="25">
        <v>30</v>
      </c>
      <c r="G106" s="279"/>
      <c r="H106" s="274"/>
      <c r="I106" s="250"/>
      <c r="J106" s="25"/>
      <c r="K106" s="49"/>
      <c r="L106" s="49"/>
      <c r="M106" s="209"/>
    </row>
    <row r="107" spans="1:31" ht="15.75" thickBot="1" x14ac:dyDescent="0.3">
      <c r="A107" s="202"/>
      <c r="B107" s="277"/>
      <c r="C107" s="11" t="s">
        <v>26</v>
      </c>
      <c r="D107" s="41">
        <v>2.3E-2</v>
      </c>
      <c r="E107" s="33">
        <v>91352.12</v>
      </c>
      <c r="F107" s="25">
        <v>30</v>
      </c>
      <c r="G107" s="279"/>
      <c r="H107" s="274"/>
      <c r="I107" s="250"/>
      <c r="J107" s="25"/>
      <c r="K107" s="49"/>
      <c r="L107" s="49"/>
      <c r="M107" s="209"/>
    </row>
    <row r="108" spans="1:31" s="67" customFormat="1" x14ac:dyDescent="0.25">
      <c r="A108" s="203"/>
      <c r="B108" s="277"/>
      <c r="C108" s="11" t="s">
        <v>26</v>
      </c>
      <c r="D108" s="41">
        <v>0.03</v>
      </c>
      <c r="E108" s="33">
        <v>47900</v>
      </c>
      <c r="F108" s="25">
        <v>30</v>
      </c>
      <c r="G108" s="279"/>
      <c r="H108" s="274"/>
      <c r="I108" s="250"/>
      <c r="J108" s="25"/>
      <c r="K108" s="49"/>
      <c r="L108" s="49"/>
      <c r="M108" s="209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</row>
    <row r="109" spans="1:31" s="72" customFormat="1" ht="15.75" thickBot="1" x14ac:dyDescent="0.3">
      <c r="A109" s="166"/>
      <c r="B109" s="278"/>
      <c r="C109" s="12" t="s">
        <v>26</v>
      </c>
      <c r="D109" s="42">
        <v>0.03</v>
      </c>
      <c r="E109" s="33">
        <v>47900</v>
      </c>
      <c r="F109" s="25">
        <v>3</v>
      </c>
      <c r="G109" s="272"/>
      <c r="H109" s="274"/>
      <c r="I109" s="251"/>
      <c r="J109" s="25"/>
      <c r="K109" s="49"/>
      <c r="L109" s="49"/>
      <c r="M109" s="209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</row>
    <row r="110" spans="1:31" s="67" customFormat="1" ht="15.75" thickBot="1" x14ac:dyDescent="0.3">
      <c r="A110" s="203"/>
      <c r="B110" s="24" t="s">
        <v>157</v>
      </c>
      <c r="C110" s="11" t="s">
        <v>16</v>
      </c>
      <c r="D110" s="41">
        <v>4</v>
      </c>
      <c r="E110" s="33">
        <v>5611</v>
      </c>
      <c r="F110" s="25">
        <v>10</v>
      </c>
      <c r="G110" s="158">
        <f>(D110*E110)*F110</f>
        <v>224440</v>
      </c>
      <c r="H110" s="274"/>
      <c r="I110" s="66">
        <f t="shared" si="4"/>
        <v>0.13827600000000001</v>
      </c>
      <c r="J110" s="25"/>
      <c r="K110" s="49"/>
      <c r="L110" s="49"/>
      <c r="M110" s="209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</row>
    <row r="111" spans="1:31" s="72" customFormat="1" ht="15.75" thickBot="1" x14ac:dyDescent="0.3">
      <c r="A111" s="166"/>
      <c r="B111" s="11" t="s">
        <v>98</v>
      </c>
      <c r="C111" s="11" t="s">
        <v>26</v>
      </c>
      <c r="D111" s="41">
        <v>1</v>
      </c>
      <c r="E111" s="32">
        <v>72632.69</v>
      </c>
      <c r="F111" s="25">
        <v>3</v>
      </c>
      <c r="G111" s="158">
        <f>(D111*E111)*F111</f>
        <v>217898.07</v>
      </c>
      <c r="H111" s="274"/>
      <c r="I111" s="66">
        <f t="shared" si="4"/>
        <v>0.13424549999999999</v>
      </c>
      <c r="J111" s="25"/>
      <c r="K111" s="49"/>
      <c r="L111" s="49"/>
      <c r="M111" s="209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</row>
    <row r="112" spans="1:31" s="67" customFormat="1" ht="15.75" thickBot="1" x14ac:dyDescent="0.3">
      <c r="A112" s="203"/>
      <c r="B112" s="15" t="s">
        <v>147</v>
      </c>
      <c r="C112" s="15" t="s">
        <v>29</v>
      </c>
      <c r="D112" s="43">
        <v>1</v>
      </c>
      <c r="E112" s="34">
        <v>790.64073000000008</v>
      </c>
      <c r="F112" s="25">
        <v>41</v>
      </c>
      <c r="G112" s="157">
        <f>((D112*E112)*F112)</f>
        <v>32416.269930000002</v>
      </c>
      <c r="H112" s="274"/>
      <c r="I112" s="66">
        <f t="shared" si="4"/>
        <v>1.99714E-2</v>
      </c>
      <c r="J112" s="25"/>
      <c r="K112" s="49"/>
      <c r="L112" s="49"/>
      <c r="M112" s="209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</row>
    <row r="113" spans="1:31" s="54" customFormat="1" ht="15.75" thickBot="1" x14ac:dyDescent="0.3">
      <c r="A113" s="201"/>
      <c r="B113" s="15" t="s">
        <v>129</v>
      </c>
      <c r="C113" s="15" t="s">
        <v>29</v>
      </c>
      <c r="D113" s="43">
        <v>1.5</v>
      </c>
      <c r="E113" s="34">
        <v>1321.0371428571427</v>
      </c>
      <c r="F113" s="25">
        <v>90</v>
      </c>
      <c r="G113" s="157">
        <f>((D113*E113)*F113)</f>
        <v>178340.01428571428</v>
      </c>
      <c r="H113" s="274"/>
      <c r="I113" s="66">
        <f t="shared" si="4"/>
        <v>0.1098741</v>
      </c>
      <c r="J113" s="25"/>
      <c r="K113" s="49"/>
      <c r="L113" s="49"/>
      <c r="M113" s="209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</row>
    <row r="114" spans="1:31" s="54" customFormat="1" ht="15.75" thickBot="1" x14ac:dyDescent="0.3">
      <c r="A114" s="201"/>
      <c r="B114" s="5" t="s">
        <v>189</v>
      </c>
      <c r="C114" s="5" t="s">
        <v>16</v>
      </c>
      <c r="D114" s="39">
        <v>2.5</v>
      </c>
      <c r="E114" s="29">
        <v>49538.892857142855</v>
      </c>
      <c r="F114" s="25">
        <v>1.7</v>
      </c>
      <c r="G114" s="158">
        <f>(D114*E114)*F114</f>
        <v>210540.29464285713</v>
      </c>
      <c r="H114" s="274"/>
      <c r="I114" s="66">
        <f t="shared" si="4"/>
        <v>0.12971250000000001</v>
      </c>
      <c r="J114" s="25"/>
      <c r="K114" s="49"/>
      <c r="L114" s="49"/>
      <c r="M114" s="209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</row>
    <row r="115" spans="1:31" s="54" customFormat="1" ht="15.75" thickBot="1" x14ac:dyDescent="0.3">
      <c r="A115" s="201"/>
      <c r="B115" s="24" t="s">
        <v>156</v>
      </c>
      <c r="C115" s="11" t="s">
        <v>26</v>
      </c>
      <c r="D115" s="41">
        <v>1</v>
      </c>
      <c r="E115" s="33">
        <v>19900</v>
      </c>
      <c r="F115" s="25">
        <v>10</v>
      </c>
      <c r="G115" s="158">
        <f>(D115*E115)*F115</f>
        <v>199000</v>
      </c>
      <c r="H115" s="274"/>
      <c r="I115" s="66">
        <f t="shared" si="4"/>
        <v>0.12260260000000001</v>
      </c>
      <c r="J115" s="25"/>
      <c r="K115" s="49"/>
      <c r="L115" s="49"/>
      <c r="M115" s="209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</row>
    <row r="116" spans="1:31" s="72" customFormat="1" ht="15.75" thickBot="1" x14ac:dyDescent="0.3">
      <c r="A116" s="166"/>
      <c r="B116" s="290" t="s">
        <v>130</v>
      </c>
      <c r="C116" s="15" t="s">
        <v>29</v>
      </c>
      <c r="D116" s="43">
        <v>1</v>
      </c>
      <c r="E116" s="34">
        <v>1827.4347142857141</v>
      </c>
      <c r="F116" s="25">
        <v>90</v>
      </c>
      <c r="G116" s="271">
        <f>((D116*E116)*F116)+((D117*E117)*F117)</f>
        <v>191880.64499999996</v>
      </c>
      <c r="H116" s="274"/>
      <c r="I116" s="249">
        <f t="shared" si="4"/>
        <v>0.1182164</v>
      </c>
      <c r="J116" s="25"/>
      <c r="K116" s="49"/>
      <c r="L116" s="49"/>
      <c r="M116" s="209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</row>
    <row r="117" spans="1:31" ht="15.75" thickBot="1" x14ac:dyDescent="0.3">
      <c r="A117" s="202"/>
      <c r="B117" s="291"/>
      <c r="C117" s="15" t="s">
        <v>29</v>
      </c>
      <c r="D117" s="43">
        <v>1</v>
      </c>
      <c r="E117" s="34">
        <v>1827.4347142857141</v>
      </c>
      <c r="F117" s="25">
        <v>15</v>
      </c>
      <c r="G117" s="272"/>
      <c r="H117" s="274"/>
      <c r="I117" s="251"/>
      <c r="J117" s="25"/>
      <c r="K117" s="49"/>
      <c r="L117" s="49"/>
      <c r="M117" s="209"/>
    </row>
    <row r="118" spans="1:31" ht="15.75" thickBot="1" x14ac:dyDescent="0.3">
      <c r="A118" s="202"/>
      <c r="B118" s="5" t="s">
        <v>188</v>
      </c>
      <c r="C118" s="5" t="s">
        <v>26</v>
      </c>
      <c r="D118" s="39">
        <v>0.95</v>
      </c>
      <c r="E118" s="29">
        <v>104582.10714285714</v>
      </c>
      <c r="F118" s="25">
        <v>1.7</v>
      </c>
      <c r="G118" s="158">
        <f>(D118*E118)*F118</f>
        <v>168900.10303571427</v>
      </c>
      <c r="H118" s="274"/>
      <c r="I118" s="66">
        <f t="shared" si="4"/>
        <v>0.1040582</v>
      </c>
      <c r="J118" s="25"/>
      <c r="K118" s="49"/>
      <c r="L118" s="49"/>
      <c r="M118" s="209"/>
    </row>
    <row r="119" spans="1:31" x14ac:dyDescent="0.25">
      <c r="A119" s="202"/>
      <c r="B119" s="292" t="s">
        <v>45</v>
      </c>
      <c r="C119" s="5" t="s">
        <v>29</v>
      </c>
      <c r="D119" s="39">
        <v>11</v>
      </c>
      <c r="E119" s="29">
        <v>74.91</v>
      </c>
      <c r="F119" s="25">
        <v>123.34</v>
      </c>
      <c r="G119" s="271">
        <f>((D119*E119)*F119)+((D120*E120)*F120)+((D121*E121)*F121)</f>
        <v>162410.87280000001</v>
      </c>
      <c r="H119" s="274"/>
      <c r="I119" s="249">
        <f t="shared" si="4"/>
        <v>0.1000602</v>
      </c>
      <c r="J119" s="25"/>
      <c r="K119" s="49"/>
      <c r="L119" s="49"/>
      <c r="M119" s="209"/>
    </row>
    <row r="120" spans="1:31" x14ac:dyDescent="0.25">
      <c r="A120" s="202"/>
      <c r="B120" s="293"/>
      <c r="C120" s="5" t="s">
        <v>29</v>
      </c>
      <c r="D120" s="39">
        <v>11</v>
      </c>
      <c r="E120" s="29">
        <v>74.91</v>
      </c>
      <c r="F120" s="25">
        <v>60</v>
      </c>
      <c r="G120" s="279"/>
      <c r="H120" s="274"/>
      <c r="I120" s="250"/>
      <c r="J120" s="25"/>
      <c r="K120" s="49"/>
      <c r="L120" s="49"/>
      <c r="M120" s="209"/>
    </row>
    <row r="121" spans="1:31" ht="15.75" thickBot="1" x14ac:dyDescent="0.3">
      <c r="A121" s="202"/>
      <c r="B121" s="294"/>
      <c r="C121" s="11" t="s">
        <v>18</v>
      </c>
      <c r="D121" s="41">
        <v>23</v>
      </c>
      <c r="E121" s="32">
        <v>74.91</v>
      </c>
      <c r="F121" s="25">
        <v>6.58</v>
      </c>
      <c r="G121" s="272"/>
      <c r="H121" s="274"/>
      <c r="I121" s="251"/>
      <c r="J121" s="25"/>
      <c r="K121" s="49"/>
      <c r="L121" s="49"/>
      <c r="M121" s="209"/>
    </row>
    <row r="122" spans="1:31" s="67" customFormat="1" ht="15.75" thickBot="1" x14ac:dyDescent="0.3">
      <c r="A122" s="203"/>
      <c r="B122" s="18" t="s">
        <v>179</v>
      </c>
      <c r="C122" s="18" t="s">
        <v>180</v>
      </c>
      <c r="D122" s="46">
        <v>16</v>
      </c>
      <c r="E122" s="36">
        <v>9666.6666666666661</v>
      </c>
      <c r="F122" s="25">
        <v>1</v>
      </c>
      <c r="G122" s="158">
        <f>(D122*E122)*F122</f>
        <v>154666.66666666666</v>
      </c>
      <c r="H122" s="274"/>
      <c r="I122" s="66">
        <f t="shared" si="4"/>
        <v>9.5289100000000002E-2</v>
      </c>
      <c r="J122" s="25"/>
      <c r="K122" s="49"/>
      <c r="L122" s="49"/>
      <c r="M122" s="209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</row>
    <row r="123" spans="1:31" s="72" customFormat="1" ht="15.75" thickBot="1" x14ac:dyDescent="0.3">
      <c r="A123" s="166"/>
      <c r="B123" s="11" t="s">
        <v>110</v>
      </c>
      <c r="C123" s="11" t="s">
        <v>26</v>
      </c>
      <c r="D123" s="41">
        <v>1</v>
      </c>
      <c r="E123" s="32">
        <v>153100</v>
      </c>
      <c r="F123" s="25">
        <v>1</v>
      </c>
      <c r="G123" s="158">
        <f>(D123*E123)*F123</f>
        <v>153100</v>
      </c>
      <c r="H123" s="274"/>
      <c r="I123" s="66">
        <f t="shared" si="4"/>
        <v>9.4323900000000002E-2</v>
      </c>
      <c r="J123" s="25"/>
      <c r="K123" s="49"/>
      <c r="L123" s="49"/>
      <c r="M123" s="209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</row>
    <row r="124" spans="1:31" s="67" customFormat="1" ht="15.75" thickBot="1" x14ac:dyDescent="0.3">
      <c r="A124" s="203"/>
      <c r="B124" s="11" t="s">
        <v>115</v>
      </c>
      <c r="C124" s="11" t="s">
        <v>26</v>
      </c>
      <c r="D124" s="41">
        <v>1</v>
      </c>
      <c r="E124" s="32">
        <v>49900</v>
      </c>
      <c r="F124" s="25">
        <v>3</v>
      </c>
      <c r="G124" s="158">
        <f>(D124*E124)*F124</f>
        <v>149700</v>
      </c>
      <c r="H124" s="274"/>
      <c r="I124" s="66">
        <f t="shared" si="4"/>
        <v>9.2229199999999997E-2</v>
      </c>
      <c r="J124" s="25"/>
      <c r="K124" s="49"/>
      <c r="L124" s="49"/>
      <c r="M124" s="209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</row>
    <row r="125" spans="1:31" s="72" customFormat="1" ht="15.75" thickBot="1" x14ac:dyDescent="0.3">
      <c r="A125" s="166"/>
      <c r="B125" s="292" t="s">
        <v>41</v>
      </c>
      <c r="C125" s="5" t="s">
        <v>26</v>
      </c>
      <c r="D125" s="39">
        <v>0.2</v>
      </c>
      <c r="E125" s="29">
        <v>1321.0371428571427</v>
      </c>
      <c r="F125" s="25">
        <v>417.45</v>
      </c>
      <c r="G125" s="271">
        <f>((D125*E125)*F125)+((D126*E126)*F126)</f>
        <v>141977.14589142858</v>
      </c>
      <c r="H125" s="274"/>
      <c r="I125" s="249">
        <f t="shared" si="4"/>
        <v>8.7471199999999999E-2</v>
      </c>
      <c r="J125" s="25"/>
      <c r="K125" s="49"/>
      <c r="L125" s="49"/>
      <c r="M125" s="209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</row>
    <row r="126" spans="1:31" s="67" customFormat="1" ht="15.75" thickBot="1" x14ac:dyDescent="0.3">
      <c r="A126" s="203"/>
      <c r="B126" s="294"/>
      <c r="C126" s="5" t="s">
        <v>26</v>
      </c>
      <c r="D126" s="39">
        <v>0.2</v>
      </c>
      <c r="E126" s="29">
        <v>1321.0371428571427</v>
      </c>
      <c r="F126" s="25">
        <v>119.92</v>
      </c>
      <c r="G126" s="272"/>
      <c r="H126" s="274"/>
      <c r="I126" s="251"/>
      <c r="J126" s="25"/>
      <c r="K126" s="49"/>
      <c r="L126" s="49"/>
      <c r="M126" s="209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</row>
    <row r="127" spans="1:31" s="72" customFormat="1" ht="15.75" thickBot="1" x14ac:dyDescent="0.3">
      <c r="A127" s="166"/>
      <c r="B127" s="11" t="s">
        <v>89</v>
      </c>
      <c r="C127" s="11" t="s">
        <v>26</v>
      </c>
      <c r="D127" s="41">
        <v>3.33</v>
      </c>
      <c r="E127" s="33">
        <v>1221</v>
      </c>
      <c r="F127" s="25">
        <v>30</v>
      </c>
      <c r="G127" s="158">
        <f>(D127*E127)*F127</f>
        <v>121977.90000000001</v>
      </c>
      <c r="H127" s="274"/>
      <c r="I127" s="66">
        <f t="shared" si="4"/>
        <v>7.5149800000000003E-2</v>
      </c>
      <c r="J127" s="25"/>
      <c r="K127" s="49"/>
      <c r="L127" s="49"/>
      <c r="M127" s="209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</row>
    <row r="128" spans="1:31" x14ac:dyDescent="0.25">
      <c r="A128" s="202"/>
      <c r="B128" s="282" t="s">
        <v>160</v>
      </c>
      <c r="C128" s="5" t="s">
        <v>14</v>
      </c>
      <c r="D128" s="39">
        <v>0.1</v>
      </c>
      <c r="E128" s="29">
        <v>63299.696428571428</v>
      </c>
      <c r="F128" s="25">
        <f>2.2*4</f>
        <v>8.8000000000000007</v>
      </c>
      <c r="G128" s="271">
        <f>((D128*E128)*F128)+((D129*E129)*F129)</f>
        <v>115509.28604285716</v>
      </c>
      <c r="H128" s="274"/>
      <c r="I128" s="249">
        <f t="shared" si="4"/>
        <v>7.1164500000000006E-2</v>
      </c>
      <c r="J128" s="25"/>
      <c r="K128" s="49"/>
      <c r="L128" s="49"/>
      <c r="M128" s="209"/>
    </row>
    <row r="129" spans="1:31" ht="15.75" thickBot="1" x14ac:dyDescent="0.3">
      <c r="A129" s="202"/>
      <c r="B129" s="283"/>
      <c r="C129" s="5" t="s">
        <v>14</v>
      </c>
      <c r="D129" s="39">
        <v>0.08</v>
      </c>
      <c r="E129" s="29">
        <v>63299.696428571428</v>
      </c>
      <c r="F129" s="25">
        <v>11.81</v>
      </c>
      <c r="G129" s="272"/>
      <c r="H129" s="274"/>
      <c r="I129" s="251"/>
      <c r="J129" s="25"/>
      <c r="K129" s="49"/>
      <c r="L129" s="49"/>
      <c r="M129" s="209"/>
    </row>
    <row r="130" spans="1:31" ht="15.75" thickBot="1" x14ac:dyDescent="0.3">
      <c r="A130" s="202"/>
      <c r="B130" s="11" t="s">
        <v>83</v>
      </c>
      <c r="C130" s="11" t="s">
        <v>76</v>
      </c>
      <c r="D130" s="41">
        <v>1.04</v>
      </c>
      <c r="E130" s="33">
        <v>3659</v>
      </c>
      <c r="F130" s="25">
        <v>30</v>
      </c>
      <c r="G130" s="158">
        <f t="shared" ref="G130:G139" si="5">(D130*E130)*F130</f>
        <v>114160.8</v>
      </c>
      <c r="H130" s="274"/>
      <c r="I130" s="66">
        <f t="shared" si="4"/>
        <v>7.0333699999999999E-2</v>
      </c>
      <c r="J130" s="25"/>
      <c r="K130" s="49"/>
      <c r="L130" s="49"/>
      <c r="M130" s="209"/>
    </row>
    <row r="131" spans="1:31" s="67" customFormat="1" ht="15.75" thickBot="1" x14ac:dyDescent="0.3">
      <c r="A131" s="203"/>
      <c r="B131" s="5" t="s">
        <v>193</v>
      </c>
      <c r="C131" s="5" t="s">
        <v>18</v>
      </c>
      <c r="D131" s="39">
        <v>0.5</v>
      </c>
      <c r="E131" s="29">
        <v>132103.71428571429</v>
      </c>
      <c r="F131" s="25">
        <v>1.7</v>
      </c>
      <c r="G131" s="158">
        <f t="shared" si="5"/>
        <v>112288.15714285715</v>
      </c>
      <c r="H131" s="274"/>
      <c r="I131" s="66">
        <f t="shared" si="4"/>
        <v>6.9180000000000005E-2</v>
      </c>
      <c r="J131" s="25"/>
      <c r="K131" s="49"/>
      <c r="L131" s="49"/>
      <c r="M131" s="209"/>
      <c r="N131" s="212"/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/>
    </row>
    <row r="132" spans="1:31" s="72" customFormat="1" ht="15.75" thickBot="1" x14ac:dyDescent="0.3">
      <c r="A132" s="166"/>
      <c r="B132" s="11" t="s">
        <v>106</v>
      </c>
      <c r="C132" s="11" t="s">
        <v>26</v>
      </c>
      <c r="D132" s="41">
        <v>1</v>
      </c>
      <c r="E132" s="32">
        <v>36967.35</v>
      </c>
      <c r="F132" s="25">
        <v>3</v>
      </c>
      <c r="G132" s="158">
        <f t="shared" si="5"/>
        <v>110902.04999999999</v>
      </c>
      <c r="H132" s="274"/>
      <c r="I132" s="66">
        <f t="shared" si="4"/>
        <v>6.8325999999999998E-2</v>
      </c>
      <c r="J132" s="25"/>
      <c r="K132" s="49"/>
      <c r="L132" s="49"/>
      <c r="M132" s="209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/>
    </row>
    <row r="133" spans="1:31" s="67" customFormat="1" ht="15.75" thickBot="1" x14ac:dyDescent="0.3">
      <c r="A133" s="203"/>
      <c r="B133" s="15" t="s">
        <v>143</v>
      </c>
      <c r="C133" s="15" t="s">
        <v>29</v>
      </c>
      <c r="D133" s="43">
        <v>2</v>
      </c>
      <c r="E133" s="34">
        <v>1349.6375969999999</v>
      </c>
      <c r="F133" s="25">
        <v>41</v>
      </c>
      <c r="G133" s="158">
        <f t="shared" si="5"/>
        <v>110670.28295399999</v>
      </c>
      <c r="H133" s="274"/>
      <c r="I133" s="66">
        <f t="shared" si="4"/>
        <v>6.8183199999999999E-2</v>
      </c>
      <c r="J133" s="25"/>
      <c r="K133" s="49"/>
      <c r="L133" s="49"/>
      <c r="M133" s="209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</row>
    <row r="134" spans="1:31" s="54" customFormat="1" ht="15.75" thickBot="1" x14ac:dyDescent="0.3">
      <c r="A134" s="201"/>
      <c r="B134" s="11" t="s">
        <v>78</v>
      </c>
      <c r="C134" s="11" t="s">
        <v>26</v>
      </c>
      <c r="D134" s="41">
        <v>0.49</v>
      </c>
      <c r="E134" s="33">
        <v>7371</v>
      </c>
      <c r="F134" s="25">
        <v>30</v>
      </c>
      <c r="G134" s="158">
        <f t="shared" si="5"/>
        <v>108353.7</v>
      </c>
      <c r="H134" s="274"/>
      <c r="I134" s="66">
        <f t="shared" si="4"/>
        <v>6.6755999999999996E-2</v>
      </c>
      <c r="J134" s="25"/>
      <c r="K134" s="49"/>
      <c r="L134" s="49"/>
      <c r="M134" s="209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</row>
    <row r="135" spans="1:31" s="72" customFormat="1" ht="15.75" thickBot="1" x14ac:dyDescent="0.3">
      <c r="A135" s="166"/>
      <c r="B135" s="11" t="s">
        <v>92</v>
      </c>
      <c r="C135" s="11" t="s">
        <v>26</v>
      </c>
      <c r="D135" s="41">
        <v>3.33</v>
      </c>
      <c r="E135" s="33">
        <v>1050</v>
      </c>
      <c r="F135" s="25">
        <v>30</v>
      </c>
      <c r="G135" s="158">
        <f t="shared" si="5"/>
        <v>104895</v>
      </c>
      <c r="H135" s="274"/>
      <c r="I135" s="66">
        <f t="shared" ref="I135:I198" si="6">ROUND((G135/$H$3)*100,7)</f>
        <v>6.4625100000000005E-2</v>
      </c>
      <c r="J135" s="25"/>
      <c r="K135" s="49"/>
      <c r="L135" s="49"/>
      <c r="M135" s="209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</row>
    <row r="136" spans="1:31" ht="15.75" thickBot="1" x14ac:dyDescent="0.3">
      <c r="A136" s="202"/>
      <c r="B136" s="11" t="s">
        <v>91</v>
      </c>
      <c r="C136" s="11" t="s">
        <v>26</v>
      </c>
      <c r="D136" s="41">
        <v>3.33</v>
      </c>
      <c r="E136" s="33">
        <v>1050</v>
      </c>
      <c r="F136" s="25">
        <v>30</v>
      </c>
      <c r="G136" s="158">
        <f t="shared" si="5"/>
        <v>104895</v>
      </c>
      <c r="H136" s="274"/>
      <c r="I136" s="66">
        <f t="shared" si="6"/>
        <v>6.4625100000000005E-2</v>
      </c>
      <c r="J136" s="25"/>
      <c r="K136" s="49"/>
      <c r="L136" s="49"/>
      <c r="M136" s="209"/>
    </row>
    <row r="137" spans="1:31" s="67" customFormat="1" ht="15.75" thickBot="1" x14ac:dyDescent="0.3">
      <c r="A137" s="203"/>
      <c r="B137" s="22" t="s">
        <v>167</v>
      </c>
      <c r="C137" s="5" t="s">
        <v>123</v>
      </c>
      <c r="D137" s="39">
        <v>0.03</v>
      </c>
      <c r="E137" s="29">
        <v>71556.178571428565</v>
      </c>
      <c r="F137" s="25">
        <v>48</v>
      </c>
      <c r="G137" s="158">
        <f t="shared" si="5"/>
        <v>103040.89714285714</v>
      </c>
      <c r="H137" s="274"/>
      <c r="I137" s="66">
        <f t="shared" si="6"/>
        <v>6.3482800000000006E-2</v>
      </c>
      <c r="J137" s="25"/>
      <c r="K137" s="49"/>
      <c r="L137" s="49"/>
      <c r="M137" s="209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</row>
    <row r="138" spans="1:31" s="72" customFormat="1" ht="15.75" thickBot="1" x14ac:dyDescent="0.3">
      <c r="A138" s="166"/>
      <c r="B138" s="15" t="s">
        <v>144</v>
      </c>
      <c r="C138" s="15" t="s">
        <v>29</v>
      </c>
      <c r="D138" s="43">
        <v>2</v>
      </c>
      <c r="E138" s="34">
        <v>1191.5094509999999</v>
      </c>
      <c r="F138" s="25">
        <v>41</v>
      </c>
      <c r="G138" s="158">
        <f t="shared" si="5"/>
        <v>97703.774981999988</v>
      </c>
      <c r="H138" s="274"/>
      <c r="I138" s="66">
        <f t="shared" si="6"/>
        <v>6.0194600000000001E-2</v>
      </c>
      <c r="J138" s="25"/>
      <c r="K138" s="49"/>
      <c r="L138" s="49"/>
      <c r="M138" s="209"/>
      <c r="N138" s="212"/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</row>
    <row r="139" spans="1:31" ht="15.75" thickBot="1" x14ac:dyDescent="0.3">
      <c r="A139" s="202"/>
      <c r="B139" s="11" t="s">
        <v>77</v>
      </c>
      <c r="C139" s="11" t="s">
        <v>26</v>
      </c>
      <c r="D139" s="41">
        <v>0.57999999999999996</v>
      </c>
      <c r="E139" s="33">
        <v>5606</v>
      </c>
      <c r="F139" s="25">
        <v>30</v>
      </c>
      <c r="G139" s="158">
        <f t="shared" si="5"/>
        <v>97544.4</v>
      </c>
      <c r="H139" s="274"/>
      <c r="I139" s="66">
        <f t="shared" si="6"/>
        <v>6.0096400000000001E-2</v>
      </c>
      <c r="J139" s="25"/>
      <c r="K139" s="49"/>
      <c r="L139" s="49"/>
      <c r="M139" s="209"/>
    </row>
    <row r="140" spans="1:31" ht="15.75" thickBot="1" x14ac:dyDescent="0.3">
      <c r="A140" s="202"/>
      <c r="B140" s="282" t="s">
        <v>122</v>
      </c>
      <c r="C140" s="5" t="s">
        <v>123</v>
      </c>
      <c r="D140" s="39">
        <v>0.09</v>
      </c>
      <c r="E140" s="29">
        <v>60547.53571428571</v>
      </c>
      <c r="F140" s="25">
        <v>8.99</v>
      </c>
      <c r="G140" s="285">
        <f>((D140*E140)*F140)+((D141*E141)*F141)+((D142*E142)*F142)</f>
        <v>94247.469712857157</v>
      </c>
      <c r="H140" s="274"/>
      <c r="I140" s="249">
        <f t="shared" si="6"/>
        <v>5.8065199999999997E-2</v>
      </c>
      <c r="J140" s="25"/>
      <c r="K140" s="49"/>
      <c r="L140" s="49"/>
      <c r="M140" s="209"/>
    </row>
    <row r="141" spans="1:31" s="67" customFormat="1" x14ac:dyDescent="0.25">
      <c r="A141" s="203"/>
      <c r="B141" s="284"/>
      <c r="C141" s="25" t="s">
        <v>165</v>
      </c>
      <c r="D141" s="39">
        <v>0.03</v>
      </c>
      <c r="E141" s="29">
        <v>60547.53571428571</v>
      </c>
      <c r="F141" s="25">
        <f>(11.81-0.9)*2.2</f>
        <v>24.002000000000002</v>
      </c>
      <c r="G141" s="286"/>
      <c r="H141" s="274"/>
      <c r="I141" s="250"/>
      <c r="J141" s="25"/>
      <c r="K141" s="49"/>
      <c r="L141" s="49"/>
      <c r="M141" s="209"/>
      <c r="N141" s="212"/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</row>
    <row r="142" spans="1:31" s="72" customFormat="1" ht="15.75" thickBot="1" x14ac:dyDescent="0.3">
      <c r="A142" s="166"/>
      <c r="B142" s="283"/>
      <c r="C142" s="26" t="s">
        <v>165</v>
      </c>
      <c r="D142" s="41">
        <v>2.3E-2</v>
      </c>
      <c r="E142" s="32">
        <v>72200</v>
      </c>
      <c r="F142" s="25">
        <v>1</v>
      </c>
      <c r="G142" s="287"/>
      <c r="H142" s="274"/>
      <c r="I142" s="251"/>
      <c r="J142" s="25"/>
      <c r="K142" s="49"/>
      <c r="L142" s="49"/>
      <c r="M142" s="209"/>
      <c r="N142" s="212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</row>
    <row r="143" spans="1:31" x14ac:dyDescent="0.25">
      <c r="A143" s="202"/>
      <c r="B143" s="288" t="s">
        <v>171</v>
      </c>
      <c r="C143" s="5" t="s">
        <v>16</v>
      </c>
      <c r="D143" s="39">
        <v>0.7</v>
      </c>
      <c r="E143" s="29">
        <v>3522.7657142857142</v>
      </c>
      <c r="F143" s="25">
        <v>24</v>
      </c>
      <c r="G143" s="271">
        <f>((D143*E143)*F143)+((D144*E144)*F144)</f>
        <v>93001.014857142844</v>
      </c>
      <c r="H143" s="274"/>
      <c r="I143" s="249">
        <f t="shared" si="6"/>
        <v>5.7297300000000002E-2</v>
      </c>
      <c r="J143" s="25"/>
      <c r="K143" s="49"/>
      <c r="L143" s="49"/>
      <c r="M143" s="209"/>
    </row>
    <row r="144" spans="1:31" ht="15.75" thickBot="1" x14ac:dyDescent="0.3">
      <c r="A144" s="202"/>
      <c r="B144" s="289"/>
      <c r="C144" s="5" t="s">
        <v>16</v>
      </c>
      <c r="D144" s="39">
        <v>0.4</v>
      </c>
      <c r="E144" s="29">
        <v>3522.7657142857142</v>
      </c>
      <c r="F144" s="25">
        <v>24</v>
      </c>
      <c r="G144" s="272"/>
      <c r="H144" s="274"/>
      <c r="I144" s="251"/>
      <c r="J144" s="25"/>
      <c r="K144" s="49"/>
      <c r="L144" s="49"/>
      <c r="M144" s="209"/>
    </row>
    <row r="145" spans="1:31" ht="15.75" thickBot="1" x14ac:dyDescent="0.3">
      <c r="A145" s="202"/>
      <c r="B145" s="11" t="s">
        <v>64</v>
      </c>
      <c r="C145" s="11" t="s">
        <v>65</v>
      </c>
      <c r="D145" s="41">
        <v>0.77</v>
      </c>
      <c r="E145" s="32">
        <v>17820</v>
      </c>
      <c r="F145" s="25">
        <v>6.58</v>
      </c>
      <c r="G145" s="158">
        <f>(D145*E145)*F145</f>
        <v>90286.812000000005</v>
      </c>
      <c r="H145" s="274"/>
      <c r="I145" s="66">
        <f t="shared" si="6"/>
        <v>5.5625099999999997E-2</v>
      </c>
      <c r="J145" s="25"/>
      <c r="K145" s="49"/>
      <c r="L145" s="49"/>
      <c r="M145" s="209"/>
    </row>
    <row r="146" spans="1:31" s="67" customFormat="1" ht="15.75" thickBot="1" x14ac:dyDescent="0.3">
      <c r="A146" s="203"/>
      <c r="B146" s="11" t="s">
        <v>114</v>
      </c>
      <c r="C146" s="11" t="s">
        <v>26</v>
      </c>
      <c r="D146" s="41">
        <v>1</v>
      </c>
      <c r="E146" s="32">
        <v>30000</v>
      </c>
      <c r="F146" s="25">
        <v>3</v>
      </c>
      <c r="G146" s="158">
        <f>(D146*E146)*F146</f>
        <v>90000</v>
      </c>
      <c r="H146" s="274"/>
      <c r="I146" s="66">
        <f t="shared" si="6"/>
        <v>5.5448400000000002E-2</v>
      </c>
      <c r="J146" s="25"/>
      <c r="K146" s="49"/>
      <c r="L146" s="49"/>
      <c r="M146" s="209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/>
    </row>
    <row r="147" spans="1:31" s="72" customFormat="1" ht="15.75" thickBot="1" x14ac:dyDescent="0.3">
      <c r="A147" s="166"/>
      <c r="B147" s="276" t="s">
        <v>82</v>
      </c>
      <c r="C147" s="11" t="s">
        <v>26</v>
      </c>
      <c r="D147" s="41">
        <v>0.01</v>
      </c>
      <c r="E147" s="33">
        <v>44048.12</v>
      </c>
      <c r="F147" s="25">
        <v>30</v>
      </c>
      <c r="G147" s="271">
        <f>((D147*E147)*F147)+((D148*E148)*F148)+((D149*E149)*F149)+((D150*E150)*F150)+((D151*E151)*F151)</f>
        <v>81825.969600000011</v>
      </c>
      <c r="H147" s="274"/>
      <c r="I147" s="249">
        <f t="shared" si="6"/>
        <v>5.0412400000000003E-2</v>
      </c>
      <c r="J147" s="25"/>
      <c r="K147" s="49"/>
      <c r="L147" s="49"/>
      <c r="M147" s="209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</row>
    <row r="148" spans="1:31" x14ac:dyDescent="0.25">
      <c r="A148" s="202"/>
      <c r="B148" s="277"/>
      <c r="C148" s="11" t="s">
        <v>26</v>
      </c>
      <c r="D148" s="41">
        <v>1.2999999999999999E-2</v>
      </c>
      <c r="E148" s="33">
        <v>44048.12</v>
      </c>
      <c r="F148" s="25">
        <v>30</v>
      </c>
      <c r="G148" s="279"/>
      <c r="H148" s="274"/>
      <c r="I148" s="250"/>
      <c r="J148" s="25"/>
      <c r="K148" s="49"/>
      <c r="L148" s="49"/>
      <c r="M148" s="209"/>
    </row>
    <row r="149" spans="1:31" x14ac:dyDescent="0.25">
      <c r="A149" s="202"/>
      <c r="B149" s="277"/>
      <c r="C149" s="11" t="s">
        <v>26</v>
      </c>
      <c r="D149" s="41">
        <v>1.2999999999999999E-2</v>
      </c>
      <c r="E149" s="33">
        <v>44048.12</v>
      </c>
      <c r="F149" s="25">
        <v>30</v>
      </c>
      <c r="G149" s="279"/>
      <c r="H149" s="274"/>
      <c r="I149" s="250"/>
      <c r="J149" s="25"/>
      <c r="K149" s="49"/>
      <c r="L149" s="49"/>
      <c r="M149" s="209"/>
    </row>
    <row r="150" spans="1:31" x14ac:dyDescent="0.25">
      <c r="A150" s="202"/>
      <c r="B150" s="277"/>
      <c r="C150" s="11" t="s">
        <v>26</v>
      </c>
      <c r="D150" s="41">
        <v>0.02</v>
      </c>
      <c r="E150" s="33">
        <v>51900</v>
      </c>
      <c r="F150" s="25">
        <v>30</v>
      </c>
      <c r="G150" s="279"/>
      <c r="H150" s="274"/>
      <c r="I150" s="250"/>
      <c r="J150" s="25"/>
      <c r="K150" s="49"/>
      <c r="L150" s="49"/>
      <c r="M150" s="209"/>
    </row>
    <row r="151" spans="1:31" ht="15.75" thickBot="1" x14ac:dyDescent="0.3">
      <c r="A151" s="202"/>
      <c r="B151" s="278"/>
      <c r="C151" s="11" t="s">
        <v>26</v>
      </c>
      <c r="D151" s="41">
        <v>0.02</v>
      </c>
      <c r="E151" s="33">
        <v>51900</v>
      </c>
      <c r="F151" s="25">
        <v>3</v>
      </c>
      <c r="G151" s="272"/>
      <c r="H151" s="274"/>
      <c r="I151" s="251"/>
      <c r="J151" s="25"/>
      <c r="K151" s="49"/>
      <c r="L151" s="49"/>
      <c r="M151" s="209"/>
    </row>
    <row r="152" spans="1:31" s="67" customFormat="1" ht="15.75" thickBot="1" x14ac:dyDescent="0.3">
      <c r="A152" s="203"/>
      <c r="B152" s="11" t="s">
        <v>88</v>
      </c>
      <c r="C152" s="11" t="s">
        <v>76</v>
      </c>
      <c r="D152" s="41">
        <v>1.04</v>
      </c>
      <c r="E152" s="33">
        <v>2607</v>
      </c>
      <c r="F152" s="25">
        <v>30</v>
      </c>
      <c r="G152" s="158">
        <f>(D152*E152)*F152</f>
        <v>81338.400000000009</v>
      </c>
      <c r="H152" s="274"/>
      <c r="I152" s="66">
        <f t="shared" si="6"/>
        <v>5.0111999999999997E-2</v>
      </c>
      <c r="J152" s="25"/>
      <c r="K152" s="49"/>
      <c r="L152" s="49"/>
      <c r="M152" s="209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/>
    </row>
    <row r="153" spans="1:31" s="72" customFormat="1" ht="26.25" thickBot="1" x14ac:dyDescent="0.3">
      <c r="A153" s="166"/>
      <c r="B153" s="15" t="s">
        <v>142</v>
      </c>
      <c r="C153" s="15" t="s">
        <v>29</v>
      </c>
      <c r="D153" s="43">
        <v>1</v>
      </c>
      <c r="E153" s="34">
        <v>1982.150181</v>
      </c>
      <c r="F153" s="25">
        <v>41</v>
      </c>
      <c r="G153" s="158">
        <f>(D153*E153)*F153</f>
        <v>81268.157420999996</v>
      </c>
      <c r="H153" s="274"/>
      <c r="I153" s="66">
        <f t="shared" si="6"/>
        <v>5.0068799999999997E-2</v>
      </c>
      <c r="J153" s="25"/>
      <c r="K153" s="49"/>
      <c r="L153" s="49"/>
      <c r="M153" s="209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/>
    </row>
    <row r="154" spans="1:31" x14ac:dyDescent="0.25">
      <c r="A154" s="202"/>
      <c r="B154" s="280" t="s">
        <v>135</v>
      </c>
      <c r="C154" s="16" t="s">
        <v>29</v>
      </c>
      <c r="D154" s="44">
        <v>1</v>
      </c>
      <c r="E154" s="34">
        <v>770.60500000000002</v>
      </c>
      <c r="F154" s="25">
        <v>90</v>
      </c>
      <c r="G154" s="271">
        <f>((D154*E154)*F154)+((D155*E155)*F155)</f>
        <v>80913.524999999994</v>
      </c>
      <c r="H154" s="274"/>
      <c r="I154" s="249">
        <f t="shared" si="6"/>
        <v>4.98503E-2</v>
      </c>
      <c r="J154" s="25"/>
      <c r="K154" s="49"/>
      <c r="L154" s="49"/>
      <c r="M154" s="209"/>
    </row>
    <row r="155" spans="1:31" ht="15.75" thickBot="1" x14ac:dyDescent="0.3">
      <c r="A155" s="202"/>
      <c r="B155" s="281"/>
      <c r="C155" s="16" t="s">
        <v>29</v>
      </c>
      <c r="D155" s="44">
        <v>1</v>
      </c>
      <c r="E155" s="34">
        <v>770.60500000000002</v>
      </c>
      <c r="F155" s="25">
        <v>15</v>
      </c>
      <c r="G155" s="272"/>
      <c r="H155" s="274"/>
      <c r="I155" s="251"/>
      <c r="J155" s="25"/>
      <c r="K155" s="49"/>
      <c r="L155" s="49"/>
      <c r="M155" s="209"/>
    </row>
    <row r="156" spans="1:31" x14ac:dyDescent="0.25">
      <c r="A156" s="202"/>
      <c r="B156" s="282" t="s">
        <v>51</v>
      </c>
      <c r="C156" s="5" t="s">
        <v>38</v>
      </c>
      <c r="D156" s="39">
        <v>0.05</v>
      </c>
      <c r="E156" s="29">
        <v>2697.1174999999998</v>
      </c>
      <c r="F156" s="25">
        <v>49.84</v>
      </c>
      <c r="G156" s="271">
        <f>((D156*E156)*F156)+((D157*E157)*F157)</f>
        <v>79462.475784999988</v>
      </c>
      <c r="H156" s="274"/>
      <c r="I156" s="249">
        <f t="shared" si="6"/>
        <v>4.8956300000000001E-2</v>
      </c>
      <c r="J156" s="25"/>
      <c r="K156" s="49"/>
      <c r="L156" s="49"/>
      <c r="M156" s="209"/>
    </row>
    <row r="157" spans="1:31" ht="15.75" thickBot="1" x14ac:dyDescent="0.3">
      <c r="A157" s="202"/>
      <c r="B157" s="283"/>
      <c r="C157" s="5" t="s">
        <v>38</v>
      </c>
      <c r="D157" s="39">
        <v>3</v>
      </c>
      <c r="E157" s="29">
        <v>2697.1174999999998</v>
      </c>
      <c r="F157" s="25">
        <v>8.99</v>
      </c>
      <c r="G157" s="272"/>
      <c r="H157" s="274"/>
      <c r="I157" s="251"/>
      <c r="J157" s="25"/>
      <c r="K157" s="49"/>
      <c r="L157" s="49"/>
      <c r="M157" s="209"/>
    </row>
    <row r="158" spans="1:31" ht="15.75" thickBot="1" x14ac:dyDescent="0.3">
      <c r="A158" s="202"/>
      <c r="B158" s="5" t="s">
        <v>169</v>
      </c>
      <c r="C158" s="5" t="s">
        <v>38</v>
      </c>
      <c r="D158" s="39">
        <v>2.5</v>
      </c>
      <c r="E158" s="29">
        <v>1299.0198571428571</v>
      </c>
      <c r="F158" s="25">
        <v>24</v>
      </c>
      <c r="G158" s="158">
        <f t="shared" ref="G158:G180" si="7">(D158*E158)*F158</f>
        <v>77941.19142857143</v>
      </c>
      <c r="H158" s="274"/>
      <c r="I158" s="66">
        <f t="shared" si="6"/>
        <v>4.8018999999999999E-2</v>
      </c>
      <c r="J158" s="25"/>
      <c r="K158" s="49"/>
      <c r="L158" s="49"/>
      <c r="M158" s="209"/>
    </row>
    <row r="159" spans="1:31" s="67" customFormat="1" ht="15.75" thickBot="1" x14ac:dyDescent="0.3">
      <c r="A159" s="203"/>
      <c r="B159" s="11" t="s">
        <v>113</v>
      </c>
      <c r="C159" s="11" t="s">
        <v>26</v>
      </c>
      <c r="D159" s="41">
        <v>1</v>
      </c>
      <c r="E159" s="32">
        <v>25900</v>
      </c>
      <c r="F159" s="25">
        <v>3</v>
      </c>
      <c r="G159" s="158">
        <f t="shared" si="7"/>
        <v>77700</v>
      </c>
      <c r="H159" s="274"/>
      <c r="I159" s="66">
        <f t="shared" si="6"/>
        <v>4.78704E-2</v>
      </c>
      <c r="J159" s="25"/>
      <c r="K159" s="49"/>
      <c r="L159" s="49"/>
      <c r="M159" s="209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/>
    </row>
    <row r="160" spans="1:31" s="54" customFormat="1" ht="15.75" thickBot="1" x14ac:dyDescent="0.3">
      <c r="A160" s="201"/>
      <c r="B160" s="25" t="s">
        <v>124</v>
      </c>
      <c r="C160" s="5" t="s">
        <v>16</v>
      </c>
      <c r="D160" s="39">
        <v>1</v>
      </c>
      <c r="E160" s="29">
        <v>8357.9818299999988</v>
      </c>
      <c r="F160" s="25">
        <v>8.99</v>
      </c>
      <c r="G160" s="158">
        <f t="shared" si="7"/>
        <v>75138.256651699994</v>
      </c>
      <c r="H160" s="274"/>
      <c r="I160" s="66">
        <f t="shared" si="6"/>
        <v>4.6292199999999999E-2</v>
      </c>
      <c r="J160" s="25"/>
      <c r="K160" s="49"/>
      <c r="L160" s="49"/>
      <c r="M160" s="209"/>
      <c r="N160" s="212"/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</row>
    <row r="161" spans="1:31" s="72" customFormat="1" ht="15.75" thickBot="1" x14ac:dyDescent="0.3">
      <c r="A161" s="166"/>
      <c r="B161" s="22" t="s">
        <v>116</v>
      </c>
      <c r="C161" s="5" t="s">
        <v>117</v>
      </c>
      <c r="D161" s="39">
        <v>0.26</v>
      </c>
      <c r="E161" s="29">
        <v>31813.876992857142</v>
      </c>
      <c r="F161" s="25">
        <v>8.99</v>
      </c>
      <c r="G161" s="158">
        <f t="shared" si="7"/>
        <v>74361.756083104279</v>
      </c>
      <c r="H161" s="274"/>
      <c r="I161" s="66">
        <f t="shared" si="6"/>
        <v>4.5813800000000002E-2</v>
      </c>
      <c r="J161" s="25"/>
      <c r="K161" s="49"/>
      <c r="L161" s="49"/>
      <c r="M161" s="209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</row>
    <row r="162" spans="1:31" ht="15.75" thickBot="1" x14ac:dyDescent="0.3">
      <c r="A162" s="202"/>
      <c r="B162" s="15" t="s">
        <v>137</v>
      </c>
      <c r="C162" s="15" t="s">
        <v>29</v>
      </c>
      <c r="D162" s="43">
        <v>1.5</v>
      </c>
      <c r="E162" s="34">
        <f>VLOOKUP(B162,'[1]EQUIPOS Y MAT. ACT 2022-2023'!$C$7:$F$1009,4,0)</f>
        <v>2697.1174999999998</v>
      </c>
      <c r="F162" s="25">
        <v>15</v>
      </c>
      <c r="G162" s="158">
        <f t="shared" si="7"/>
        <v>60685.143749999996</v>
      </c>
      <c r="H162" s="274"/>
      <c r="I162" s="66">
        <f t="shared" si="6"/>
        <v>3.7387700000000003E-2</v>
      </c>
      <c r="J162" s="25"/>
      <c r="K162" s="49"/>
      <c r="L162" s="49"/>
      <c r="M162" s="209"/>
    </row>
    <row r="163" spans="1:31" ht="15.75" thickBot="1" x14ac:dyDescent="0.3">
      <c r="A163" s="202"/>
      <c r="B163" s="15" t="s">
        <v>128</v>
      </c>
      <c r="C163" s="15" t="s">
        <v>29</v>
      </c>
      <c r="D163" s="43">
        <v>1.5</v>
      </c>
      <c r="E163" s="34">
        <v>405.42629914285709</v>
      </c>
      <c r="F163" s="25">
        <v>90</v>
      </c>
      <c r="G163" s="158">
        <f t="shared" si="7"/>
        <v>54732.550384285707</v>
      </c>
      <c r="H163" s="274"/>
      <c r="I163" s="66">
        <f t="shared" si="6"/>
        <v>3.3720399999999998E-2</v>
      </c>
      <c r="J163" s="25"/>
      <c r="K163" s="49"/>
      <c r="L163" s="49"/>
      <c r="M163" s="209"/>
    </row>
    <row r="164" spans="1:31" s="67" customFormat="1" ht="15.75" thickBot="1" x14ac:dyDescent="0.3">
      <c r="A164" s="202"/>
      <c r="B164" s="11" t="s">
        <v>94</v>
      </c>
      <c r="C164" s="11" t="s">
        <v>26</v>
      </c>
      <c r="D164" s="41">
        <v>0.65</v>
      </c>
      <c r="E164" s="33">
        <v>2688</v>
      </c>
      <c r="F164" s="25">
        <v>30</v>
      </c>
      <c r="G164" s="158">
        <f t="shared" si="7"/>
        <v>52416</v>
      </c>
      <c r="H164" s="274"/>
      <c r="I164" s="66">
        <f t="shared" si="6"/>
        <v>3.2293099999999998E-2</v>
      </c>
      <c r="J164" s="25"/>
      <c r="K164" s="49"/>
      <c r="L164" s="49"/>
      <c r="M164" s="209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</row>
    <row r="165" spans="1:31" s="72" customFormat="1" ht="15.75" thickBot="1" x14ac:dyDescent="0.3">
      <c r="A165" s="202"/>
      <c r="B165" s="27" t="s">
        <v>150</v>
      </c>
      <c r="C165" s="27"/>
      <c r="D165" s="45">
        <v>1</v>
      </c>
      <c r="E165" s="34">
        <v>10000</v>
      </c>
      <c r="F165" s="25">
        <v>5</v>
      </c>
      <c r="G165" s="158">
        <f t="shared" si="7"/>
        <v>50000</v>
      </c>
      <c r="H165" s="274"/>
      <c r="I165" s="66">
        <f t="shared" si="6"/>
        <v>3.0804700000000001E-2</v>
      </c>
      <c r="J165" s="25"/>
      <c r="K165" s="49"/>
      <c r="L165" s="49"/>
      <c r="M165" s="209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</row>
    <row r="166" spans="1:31" s="67" customFormat="1" ht="15.75" thickBot="1" x14ac:dyDescent="0.3">
      <c r="A166" s="203"/>
      <c r="B166" s="11" t="s">
        <v>175</v>
      </c>
      <c r="C166" s="11" t="s">
        <v>14</v>
      </c>
      <c r="D166" s="41">
        <v>1.1000000000000001</v>
      </c>
      <c r="E166" s="32">
        <v>43626</v>
      </c>
      <c r="F166" s="25">
        <v>1</v>
      </c>
      <c r="G166" s="158">
        <f t="shared" si="7"/>
        <v>47988.600000000006</v>
      </c>
      <c r="H166" s="274"/>
      <c r="I166" s="66">
        <f t="shared" si="6"/>
        <v>2.9565500000000002E-2</v>
      </c>
      <c r="J166" s="25"/>
      <c r="K166" s="49"/>
      <c r="L166" s="49"/>
      <c r="M166" s="209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</row>
    <row r="167" spans="1:31" s="54" customFormat="1" ht="15.75" thickBot="1" x14ac:dyDescent="0.3">
      <c r="A167" s="201"/>
      <c r="B167" s="22" t="s">
        <v>118</v>
      </c>
      <c r="C167" s="5" t="s">
        <v>117</v>
      </c>
      <c r="D167" s="39">
        <v>0.16</v>
      </c>
      <c r="E167" s="29">
        <v>31814.977857142858</v>
      </c>
      <c r="F167" s="25">
        <v>8.99</v>
      </c>
      <c r="G167" s="158">
        <f t="shared" si="7"/>
        <v>45762.664149714292</v>
      </c>
      <c r="H167" s="274"/>
      <c r="I167" s="66">
        <f t="shared" si="6"/>
        <v>2.81941E-2</v>
      </c>
      <c r="J167" s="25"/>
      <c r="K167" s="49"/>
      <c r="L167" s="49"/>
      <c r="M167" s="209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</row>
    <row r="168" spans="1:31" s="54" customFormat="1" ht="15.75" thickBot="1" x14ac:dyDescent="0.3">
      <c r="A168" s="201"/>
      <c r="B168" s="27" t="s">
        <v>151</v>
      </c>
      <c r="C168" s="27"/>
      <c r="D168" s="45">
        <v>1</v>
      </c>
      <c r="E168" s="34">
        <v>8900</v>
      </c>
      <c r="F168" s="25">
        <v>5</v>
      </c>
      <c r="G168" s="158">
        <f t="shared" si="7"/>
        <v>44500</v>
      </c>
      <c r="H168" s="274"/>
      <c r="I168" s="66">
        <f t="shared" si="6"/>
        <v>2.7416200000000002E-2</v>
      </c>
      <c r="J168" s="25"/>
      <c r="K168" s="49"/>
      <c r="L168" s="49"/>
      <c r="M168" s="209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/>
    </row>
    <row r="169" spans="1:31" s="54" customFormat="1" ht="15.75" thickBot="1" x14ac:dyDescent="0.3">
      <c r="A169" s="201"/>
      <c r="B169" s="5" t="s">
        <v>190</v>
      </c>
      <c r="C169" s="5" t="s">
        <v>40</v>
      </c>
      <c r="D169" s="39">
        <v>0.25</v>
      </c>
      <c r="E169" s="29">
        <v>102580.73587142857</v>
      </c>
      <c r="F169" s="25">
        <v>1.7</v>
      </c>
      <c r="G169" s="158">
        <f t="shared" si="7"/>
        <v>43596.812745357136</v>
      </c>
      <c r="H169" s="274"/>
      <c r="I169" s="66">
        <f t="shared" si="6"/>
        <v>2.68597E-2</v>
      </c>
      <c r="J169" s="25"/>
      <c r="K169" s="49"/>
      <c r="L169" s="49"/>
      <c r="M169" s="209"/>
      <c r="N169" s="212"/>
      <c r="O169" s="212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  <c r="Z169" s="212"/>
      <c r="AA169" s="212"/>
      <c r="AB169" s="212"/>
      <c r="AC169" s="212"/>
      <c r="AD169" s="212"/>
      <c r="AE169" s="212"/>
    </row>
    <row r="170" spans="1:31" s="72" customFormat="1" ht="15.75" thickBot="1" x14ac:dyDescent="0.3">
      <c r="A170" s="166"/>
      <c r="B170" s="11" t="s">
        <v>80</v>
      </c>
      <c r="C170" s="11" t="s">
        <v>26</v>
      </c>
      <c r="D170" s="41">
        <v>0.4</v>
      </c>
      <c r="E170" s="33">
        <v>3212</v>
      </c>
      <c r="F170" s="25">
        <v>30</v>
      </c>
      <c r="G170" s="158">
        <f t="shared" si="7"/>
        <v>38544.000000000007</v>
      </c>
      <c r="H170" s="274"/>
      <c r="I170" s="66">
        <f t="shared" si="6"/>
        <v>2.3746699999999999E-2</v>
      </c>
      <c r="J170" s="25"/>
      <c r="K170" s="49"/>
      <c r="L170" s="49"/>
      <c r="M170" s="209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/>
    </row>
    <row r="171" spans="1:31" s="67" customFormat="1" ht="15.75" thickBot="1" x14ac:dyDescent="0.3">
      <c r="A171" s="203"/>
      <c r="B171" s="11" t="s">
        <v>178</v>
      </c>
      <c r="C171" s="11" t="s">
        <v>26</v>
      </c>
      <c r="D171" s="41">
        <v>1</v>
      </c>
      <c r="E171" s="32">
        <v>33523</v>
      </c>
      <c r="F171" s="25">
        <v>1</v>
      </c>
      <c r="G171" s="158">
        <f t="shared" si="7"/>
        <v>33523</v>
      </c>
      <c r="H171" s="274"/>
      <c r="I171" s="66">
        <f t="shared" si="6"/>
        <v>2.0653299999999999E-2</v>
      </c>
      <c r="J171" s="25"/>
      <c r="K171" s="49"/>
      <c r="L171" s="49"/>
      <c r="M171" s="209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</row>
    <row r="172" spans="1:31" s="54" customFormat="1" ht="15.75" thickBot="1" x14ac:dyDescent="0.3">
      <c r="A172" s="201"/>
      <c r="B172" s="15" t="s">
        <v>139</v>
      </c>
      <c r="C172" s="15" t="s">
        <v>29</v>
      </c>
      <c r="D172" s="43">
        <v>1.5</v>
      </c>
      <c r="E172" s="34">
        <f>VLOOKUP(B172,'[1]EQUIPOS Y MAT. ACT 2022-2023'!$C$7:$F$1009,4,0)</f>
        <v>1486.1667857142857</v>
      </c>
      <c r="F172" s="25">
        <v>15</v>
      </c>
      <c r="G172" s="158">
        <f t="shared" si="7"/>
        <v>33438.752678571429</v>
      </c>
      <c r="H172" s="274"/>
      <c r="I172" s="66">
        <f t="shared" si="6"/>
        <v>2.0601399999999999E-2</v>
      </c>
      <c r="J172" s="25"/>
      <c r="K172" s="49"/>
      <c r="L172" s="49"/>
      <c r="M172" s="209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</row>
    <row r="173" spans="1:31" s="72" customFormat="1" ht="15.75" thickBot="1" x14ac:dyDescent="0.3">
      <c r="A173" s="166"/>
      <c r="B173" s="18" t="s">
        <v>181</v>
      </c>
      <c r="C173" s="18" t="s">
        <v>38</v>
      </c>
      <c r="D173" s="46">
        <v>3.7800000000000002</v>
      </c>
      <c r="E173" s="36">
        <v>8500</v>
      </c>
      <c r="F173" s="25">
        <v>1</v>
      </c>
      <c r="G173" s="158">
        <f t="shared" si="7"/>
        <v>32130.000000000004</v>
      </c>
      <c r="H173" s="274"/>
      <c r="I173" s="66">
        <f t="shared" si="6"/>
        <v>1.97951E-2</v>
      </c>
      <c r="J173" s="25"/>
      <c r="K173" s="49"/>
      <c r="L173" s="49"/>
      <c r="M173" s="209"/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</row>
    <row r="174" spans="1:31" ht="15.75" thickBot="1" x14ac:dyDescent="0.3">
      <c r="A174" s="202"/>
      <c r="B174" s="22" t="s">
        <v>191</v>
      </c>
      <c r="C174" s="5" t="s">
        <v>40</v>
      </c>
      <c r="D174" s="39">
        <v>0.25</v>
      </c>
      <c r="E174" s="29">
        <v>72657.042857142849</v>
      </c>
      <c r="F174" s="25">
        <v>1.7</v>
      </c>
      <c r="G174" s="158">
        <f t="shared" si="7"/>
        <v>30879.243214285711</v>
      </c>
      <c r="H174" s="274"/>
      <c r="I174" s="66">
        <f t="shared" si="6"/>
        <v>1.90245E-2</v>
      </c>
      <c r="J174" s="25"/>
      <c r="K174" s="49"/>
      <c r="L174" s="49"/>
      <c r="M174" s="209"/>
    </row>
    <row r="175" spans="1:31" ht="15.75" thickBot="1" x14ac:dyDescent="0.3">
      <c r="A175" s="202"/>
      <c r="B175" s="11" t="s">
        <v>66</v>
      </c>
      <c r="C175" s="11" t="s">
        <v>65</v>
      </c>
      <c r="D175" s="41">
        <v>0.34</v>
      </c>
      <c r="E175" s="32">
        <v>13750</v>
      </c>
      <c r="F175" s="25">
        <v>6.58</v>
      </c>
      <c r="G175" s="158">
        <f t="shared" si="7"/>
        <v>30761.5</v>
      </c>
      <c r="H175" s="274"/>
      <c r="I175" s="66">
        <f t="shared" si="6"/>
        <v>1.8952E-2</v>
      </c>
      <c r="J175" s="25"/>
      <c r="K175" s="49"/>
      <c r="L175" s="49"/>
      <c r="M175" s="209"/>
    </row>
    <row r="176" spans="1:31" s="67" customFormat="1" ht="15.75" thickBot="1" x14ac:dyDescent="0.3">
      <c r="A176" s="202"/>
      <c r="B176" s="11" t="s">
        <v>90</v>
      </c>
      <c r="C176" s="11" t="s">
        <v>26</v>
      </c>
      <c r="D176" s="41">
        <v>2</v>
      </c>
      <c r="E176" s="33">
        <v>503</v>
      </c>
      <c r="F176" s="25">
        <v>30</v>
      </c>
      <c r="G176" s="158">
        <f t="shared" si="7"/>
        <v>30180</v>
      </c>
      <c r="H176" s="274"/>
      <c r="I176" s="66">
        <f t="shared" si="6"/>
        <v>1.8593700000000001E-2</v>
      </c>
      <c r="J176" s="25"/>
      <c r="K176" s="49"/>
      <c r="L176" s="49"/>
      <c r="M176" s="209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/>
    </row>
    <row r="177" spans="1:31" s="72" customFormat="1" ht="15.75" thickBot="1" x14ac:dyDescent="0.3">
      <c r="A177" s="202"/>
      <c r="B177" s="11" t="s">
        <v>101</v>
      </c>
      <c r="C177" s="11" t="s">
        <v>26</v>
      </c>
      <c r="D177" s="41">
        <v>1</v>
      </c>
      <c r="E177" s="32">
        <v>9544</v>
      </c>
      <c r="F177" s="25">
        <v>3</v>
      </c>
      <c r="G177" s="158">
        <f t="shared" si="7"/>
        <v>28632</v>
      </c>
      <c r="H177" s="274"/>
      <c r="I177" s="66">
        <f t="shared" si="6"/>
        <v>1.7639999999999999E-2</v>
      </c>
      <c r="J177" s="25"/>
      <c r="K177" s="49"/>
      <c r="L177" s="49"/>
      <c r="M177" s="209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12"/>
    </row>
    <row r="178" spans="1:31" ht="15.75" thickBot="1" x14ac:dyDescent="0.3">
      <c r="A178" s="202"/>
      <c r="B178" s="22" t="s">
        <v>168</v>
      </c>
      <c r="C178" s="5" t="s">
        <v>123</v>
      </c>
      <c r="D178" s="39">
        <v>4.2000000000000003E-2</v>
      </c>
      <c r="E178" s="29">
        <v>71556.178571428565</v>
      </c>
      <c r="F178" s="25">
        <v>8.42</v>
      </c>
      <c r="G178" s="158">
        <f t="shared" si="7"/>
        <v>25305.126990000001</v>
      </c>
      <c r="H178" s="274"/>
      <c r="I178" s="66">
        <f t="shared" si="6"/>
        <v>1.55903E-2</v>
      </c>
      <c r="J178" s="25"/>
      <c r="K178" s="49"/>
      <c r="L178" s="49"/>
      <c r="M178" s="209"/>
    </row>
    <row r="179" spans="1:31" ht="15.75" thickBot="1" x14ac:dyDescent="0.3">
      <c r="A179" s="202"/>
      <c r="B179" s="24" t="s">
        <v>158</v>
      </c>
      <c r="C179" s="11" t="s">
        <v>16</v>
      </c>
      <c r="D179" s="41">
        <v>2</v>
      </c>
      <c r="E179" s="33">
        <v>1201.68</v>
      </c>
      <c r="F179" s="25">
        <v>10</v>
      </c>
      <c r="G179" s="158">
        <f t="shared" si="7"/>
        <v>24033.600000000002</v>
      </c>
      <c r="H179" s="274"/>
      <c r="I179" s="66">
        <f t="shared" si="6"/>
        <v>1.48069E-2</v>
      </c>
      <c r="J179" s="25"/>
      <c r="K179" s="49"/>
      <c r="L179" s="49"/>
      <c r="M179" s="209"/>
    </row>
    <row r="180" spans="1:31" ht="15.75" thickBot="1" x14ac:dyDescent="0.3">
      <c r="A180" s="202"/>
      <c r="B180" s="11" t="s">
        <v>84</v>
      </c>
      <c r="C180" s="11" t="s">
        <v>26</v>
      </c>
      <c r="D180" s="41">
        <v>0.51</v>
      </c>
      <c r="E180" s="33">
        <v>1563</v>
      </c>
      <c r="F180" s="25">
        <v>30</v>
      </c>
      <c r="G180" s="158">
        <f t="shared" si="7"/>
        <v>23913.9</v>
      </c>
      <c r="H180" s="274"/>
      <c r="I180" s="66">
        <f t="shared" si="6"/>
        <v>1.47332E-2</v>
      </c>
      <c r="J180" s="25"/>
      <c r="K180" s="49"/>
      <c r="L180" s="49"/>
      <c r="M180" s="209"/>
    </row>
    <row r="181" spans="1:31" ht="15.75" thickBot="1" x14ac:dyDescent="0.3">
      <c r="A181" s="202"/>
      <c r="B181" s="276" t="s">
        <v>102</v>
      </c>
      <c r="C181" s="11" t="s">
        <v>26</v>
      </c>
      <c r="D181" s="41">
        <v>0.2</v>
      </c>
      <c r="E181" s="32">
        <v>20645.099999999999</v>
      </c>
      <c r="F181" s="25">
        <v>3</v>
      </c>
      <c r="G181" s="271">
        <f>((D181*E181)*F181)+((D182*E182)*F182)+((D183*E183)*F183)</f>
        <v>23535.413999999997</v>
      </c>
      <c r="H181" s="274"/>
      <c r="I181" s="249">
        <f t="shared" si="6"/>
        <v>1.4500000000000001E-2</v>
      </c>
      <c r="J181" s="25"/>
      <c r="K181" s="49"/>
      <c r="L181" s="49"/>
      <c r="M181" s="209"/>
    </row>
    <row r="182" spans="1:31" s="67" customFormat="1" x14ac:dyDescent="0.25">
      <c r="A182" s="203"/>
      <c r="B182" s="277"/>
      <c r="C182" s="11" t="s">
        <v>26</v>
      </c>
      <c r="D182" s="41">
        <v>0.15</v>
      </c>
      <c r="E182" s="32">
        <v>20645.099999999999</v>
      </c>
      <c r="F182" s="25">
        <v>3</v>
      </c>
      <c r="G182" s="279"/>
      <c r="H182" s="274"/>
      <c r="I182" s="250"/>
      <c r="J182" s="25"/>
      <c r="K182" s="49"/>
      <c r="L182" s="49"/>
      <c r="M182" s="209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/>
    </row>
    <row r="183" spans="1:31" s="72" customFormat="1" ht="15.75" thickBot="1" x14ac:dyDescent="0.3">
      <c r="A183" s="166"/>
      <c r="B183" s="278"/>
      <c r="C183" s="11" t="s">
        <v>26</v>
      </c>
      <c r="D183" s="41">
        <v>0.09</v>
      </c>
      <c r="E183" s="32">
        <v>20645.099999999999</v>
      </c>
      <c r="F183" s="25">
        <v>1</v>
      </c>
      <c r="G183" s="272"/>
      <c r="H183" s="274"/>
      <c r="I183" s="251"/>
      <c r="J183" s="25"/>
      <c r="K183" s="49"/>
      <c r="L183" s="49"/>
      <c r="M183" s="209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/>
    </row>
    <row r="184" spans="1:31" s="67" customFormat="1" ht="15.75" thickBot="1" x14ac:dyDescent="0.3">
      <c r="A184" s="203"/>
      <c r="B184" s="15" t="s">
        <v>138</v>
      </c>
      <c r="C184" s="15" t="s">
        <v>29</v>
      </c>
      <c r="D184" s="43">
        <v>1.5</v>
      </c>
      <c r="E184" s="34">
        <f>VLOOKUP(B184,'[1]EQUIPOS Y MAT. ACT 2022-2023'!$C$7:$F$1009,4,0)</f>
        <v>1045.8210714285715</v>
      </c>
      <c r="F184" s="25">
        <v>15</v>
      </c>
      <c r="G184" s="158">
        <f t="shared" ref="G184:G192" si="8">(D184*E184)*F184</f>
        <v>23530.974107142858</v>
      </c>
      <c r="H184" s="274"/>
      <c r="I184" s="66">
        <f t="shared" si="6"/>
        <v>1.4497299999999999E-2</v>
      </c>
      <c r="J184" s="25"/>
      <c r="K184" s="49"/>
      <c r="L184" s="49"/>
      <c r="M184" s="209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</row>
    <row r="185" spans="1:31" s="54" customFormat="1" ht="15.75" thickBot="1" x14ac:dyDescent="0.3">
      <c r="A185" s="201"/>
      <c r="B185" s="11" t="s">
        <v>173</v>
      </c>
      <c r="C185" s="11" t="s">
        <v>26</v>
      </c>
      <c r="D185" s="41">
        <v>30</v>
      </c>
      <c r="E185" s="32">
        <v>700</v>
      </c>
      <c r="F185" s="25">
        <v>1</v>
      </c>
      <c r="G185" s="158">
        <f t="shared" si="8"/>
        <v>21000</v>
      </c>
      <c r="H185" s="274"/>
      <c r="I185" s="66">
        <f t="shared" si="6"/>
        <v>1.2938E-2</v>
      </c>
      <c r="J185" s="25"/>
      <c r="K185" s="49"/>
      <c r="L185" s="49"/>
      <c r="M185" s="209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</row>
    <row r="186" spans="1:31" s="72" customFormat="1" ht="15.75" thickBot="1" x14ac:dyDescent="0.3">
      <c r="A186" s="166"/>
      <c r="B186" s="5" t="s">
        <v>119</v>
      </c>
      <c r="C186" s="5" t="s">
        <v>38</v>
      </c>
      <c r="D186" s="39">
        <v>3</v>
      </c>
      <c r="E186" s="29">
        <v>753.87186285714279</v>
      </c>
      <c r="F186" s="25">
        <v>8.99</v>
      </c>
      <c r="G186" s="158">
        <f t="shared" si="8"/>
        <v>20331.924141257143</v>
      </c>
      <c r="H186" s="274"/>
      <c r="I186" s="66">
        <f t="shared" si="6"/>
        <v>1.25264E-2</v>
      </c>
      <c r="J186" s="25"/>
      <c r="K186" s="49"/>
      <c r="L186" s="49"/>
      <c r="M186" s="209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</row>
    <row r="187" spans="1:31" ht="15.75" thickBot="1" x14ac:dyDescent="0.3">
      <c r="A187" s="202"/>
      <c r="B187" s="11" t="s">
        <v>79</v>
      </c>
      <c r="C187" s="11" t="s">
        <v>26</v>
      </c>
      <c r="D187" s="41">
        <v>0.22</v>
      </c>
      <c r="E187" s="33">
        <v>2950</v>
      </c>
      <c r="F187" s="25">
        <v>30</v>
      </c>
      <c r="G187" s="158">
        <f t="shared" si="8"/>
        <v>19470</v>
      </c>
      <c r="H187" s="274"/>
      <c r="I187" s="66">
        <f t="shared" si="6"/>
        <v>1.19953E-2</v>
      </c>
      <c r="J187" s="25"/>
      <c r="K187" s="49"/>
      <c r="L187" s="49"/>
      <c r="M187" s="209"/>
    </row>
    <row r="188" spans="1:31" ht="15.75" thickBot="1" x14ac:dyDescent="0.3">
      <c r="A188" s="202"/>
      <c r="B188" s="11" t="s">
        <v>85</v>
      </c>
      <c r="C188" s="11" t="s">
        <v>26</v>
      </c>
      <c r="D188" s="41">
        <v>0.28999999999999998</v>
      </c>
      <c r="E188" s="33">
        <v>2174</v>
      </c>
      <c r="F188" s="25">
        <v>30</v>
      </c>
      <c r="G188" s="158">
        <f t="shared" si="8"/>
        <v>18913.8</v>
      </c>
      <c r="H188" s="274"/>
      <c r="I188" s="66">
        <f t="shared" si="6"/>
        <v>1.16527E-2</v>
      </c>
      <c r="J188" s="25"/>
      <c r="K188" s="49"/>
      <c r="L188" s="49"/>
      <c r="M188" s="209"/>
    </row>
    <row r="189" spans="1:31" ht="27.75" thickBot="1" x14ac:dyDescent="0.3">
      <c r="A189" s="202"/>
      <c r="B189" s="11" t="s">
        <v>112</v>
      </c>
      <c r="C189" s="11" t="s">
        <v>26</v>
      </c>
      <c r="D189" s="41">
        <v>1</v>
      </c>
      <c r="E189" s="32">
        <v>18900</v>
      </c>
      <c r="F189" s="25">
        <v>1</v>
      </c>
      <c r="G189" s="158">
        <f t="shared" si="8"/>
        <v>18900</v>
      </c>
      <c r="H189" s="274"/>
      <c r="I189" s="66">
        <f t="shared" si="6"/>
        <v>1.16442E-2</v>
      </c>
      <c r="J189" s="25"/>
      <c r="K189" s="49"/>
      <c r="L189" s="49"/>
      <c r="M189" s="209"/>
    </row>
    <row r="190" spans="1:31" ht="15.75" thickBot="1" x14ac:dyDescent="0.3">
      <c r="A190" s="202"/>
      <c r="B190" s="12" t="s">
        <v>96</v>
      </c>
      <c r="C190" s="11" t="s">
        <v>26</v>
      </c>
      <c r="D190" s="42">
        <v>1</v>
      </c>
      <c r="E190" s="33">
        <v>6128</v>
      </c>
      <c r="F190" s="25">
        <v>3</v>
      </c>
      <c r="G190" s="158">
        <f t="shared" si="8"/>
        <v>18384</v>
      </c>
      <c r="H190" s="274"/>
      <c r="I190" s="66">
        <f t="shared" si="6"/>
        <v>1.1326299999999999E-2</v>
      </c>
      <c r="J190" s="25"/>
      <c r="K190" s="49"/>
      <c r="L190" s="49"/>
      <c r="M190" s="209"/>
    </row>
    <row r="191" spans="1:31" ht="15.75" thickBot="1" x14ac:dyDescent="0.3">
      <c r="A191" s="202"/>
      <c r="B191" s="5" t="s">
        <v>192</v>
      </c>
      <c r="C191" s="5" t="s">
        <v>40</v>
      </c>
      <c r="D191" s="39">
        <v>0.5</v>
      </c>
      <c r="E191" s="29">
        <v>19815.557142857142</v>
      </c>
      <c r="F191" s="25">
        <v>1.7</v>
      </c>
      <c r="G191" s="158">
        <f t="shared" si="8"/>
        <v>16843.223571428571</v>
      </c>
      <c r="H191" s="274"/>
      <c r="I191" s="66">
        <f t="shared" si="6"/>
        <v>1.0377000000000001E-2</v>
      </c>
      <c r="J191" s="25"/>
      <c r="K191" s="49"/>
      <c r="L191" s="49"/>
      <c r="M191" s="209"/>
    </row>
    <row r="192" spans="1:31" ht="15.75" thickBot="1" x14ac:dyDescent="0.3">
      <c r="A192" s="202"/>
      <c r="B192" s="11" t="s">
        <v>71</v>
      </c>
      <c r="C192" s="11" t="s">
        <v>72</v>
      </c>
      <c r="D192" s="41">
        <v>0.08</v>
      </c>
      <c r="E192" s="32">
        <v>29500.959999999999</v>
      </c>
      <c r="F192" s="25">
        <v>6.58</v>
      </c>
      <c r="G192" s="158">
        <f t="shared" si="8"/>
        <v>15529.305343999999</v>
      </c>
      <c r="H192" s="274"/>
      <c r="I192" s="66">
        <f t="shared" si="6"/>
        <v>9.5674999999999996E-3</v>
      </c>
      <c r="J192" s="25"/>
      <c r="K192" s="49"/>
      <c r="L192" s="49"/>
      <c r="M192" s="209"/>
    </row>
    <row r="193" spans="1:31" x14ac:dyDescent="0.25">
      <c r="A193" s="202"/>
      <c r="B193" s="276" t="s">
        <v>100</v>
      </c>
      <c r="C193" s="26" t="s">
        <v>26</v>
      </c>
      <c r="D193" s="41">
        <v>1</v>
      </c>
      <c r="E193" s="32">
        <v>3113</v>
      </c>
      <c r="F193" s="25">
        <v>3</v>
      </c>
      <c r="G193" s="271">
        <f>((D193*E193)*F193)+((D194*E194)*F194)</f>
        <v>12452</v>
      </c>
      <c r="H193" s="274"/>
      <c r="I193" s="249">
        <f t="shared" si="6"/>
        <v>7.6715999999999998E-3</v>
      </c>
      <c r="J193" s="25"/>
      <c r="K193" s="49"/>
      <c r="L193" s="49"/>
      <c r="M193" s="209"/>
    </row>
    <row r="194" spans="1:31" ht="15.75" thickBot="1" x14ac:dyDescent="0.3">
      <c r="A194" s="202"/>
      <c r="B194" s="278"/>
      <c r="C194" s="11" t="s">
        <v>26</v>
      </c>
      <c r="D194" s="41">
        <v>1</v>
      </c>
      <c r="E194" s="32">
        <v>3113</v>
      </c>
      <c r="F194" s="25">
        <v>1</v>
      </c>
      <c r="G194" s="272"/>
      <c r="H194" s="274"/>
      <c r="I194" s="251"/>
      <c r="J194" s="25"/>
      <c r="K194" s="49"/>
      <c r="L194" s="49"/>
      <c r="M194" s="209"/>
    </row>
    <row r="195" spans="1:31" ht="15.75" thickBot="1" x14ac:dyDescent="0.3">
      <c r="A195" s="202"/>
      <c r="B195" s="11" t="s">
        <v>95</v>
      </c>
      <c r="C195" s="11" t="s">
        <v>26</v>
      </c>
      <c r="D195" s="41">
        <v>0.2</v>
      </c>
      <c r="E195" s="33">
        <v>2026</v>
      </c>
      <c r="F195" s="25">
        <v>30</v>
      </c>
      <c r="G195" s="158">
        <f>(D195*E195)*F195</f>
        <v>12156.000000000002</v>
      </c>
      <c r="H195" s="274"/>
      <c r="I195" s="66">
        <f t="shared" si="6"/>
        <v>7.4891999999999997E-3</v>
      </c>
      <c r="J195" s="25"/>
      <c r="K195" s="49"/>
      <c r="L195" s="49"/>
      <c r="M195" s="209"/>
    </row>
    <row r="196" spans="1:31" ht="15.75" thickBot="1" x14ac:dyDescent="0.3">
      <c r="A196" s="202"/>
      <c r="B196" s="12" t="s">
        <v>97</v>
      </c>
      <c r="C196" s="11" t="s">
        <v>26</v>
      </c>
      <c r="D196" s="42">
        <v>1</v>
      </c>
      <c r="E196" s="33">
        <v>3904</v>
      </c>
      <c r="F196" s="25">
        <v>3</v>
      </c>
      <c r="G196" s="158">
        <f>(D196*E196)*F196</f>
        <v>11712</v>
      </c>
      <c r="H196" s="274"/>
      <c r="I196" s="66">
        <f t="shared" si="6"/>
        <v>7.2157000000000002E-3</v>
      </c>
      <c r="J196" s="25"/>
      <c r="K196" s="49"/>
      <c r="L196" s="49"/>
      <c r="M196" s="209"/>
    </row>
    <row r="197" spans="1:31" ht="15.75" thickBot="1" x14ac:dyDescent="0.3">
      <c r="A197" s="202"/>
      <c r="B197" s="11" t="s">
        <v>68</v>
      </c>
      <c r="C197" s="11" t="s">
        <v>18</v>
      </c>
      <c r="D197" s="41">
        <v>2</v>
      </c>
      <c r="E197" s="32">
        <v>532.29</v>
      </c>
      <c r="F197" s="25">
        <v>6.58</v>
      </c>
      <c r="G197" s="158">
        <f>(D197*E197)*F197</f>
        <v>7004.9363999999996</v>
      </c>
      <c r="H197" s="274"/>
      <c r="I197" s="66">
        <f t="shared" si="6"/>
        <v>4.3156999999999996E-3</v>
      </c>
      <c r="J197" s="25"/>
      <c r="K197" s="49"/>
      <c r="L197" s="49"/>
      <c r="M197" s="209"/>
    </row>
    <row r="198" spans="1:31" ht="15.75" thickBot="1" x14ac:dyDescent="0.3">
      <c r="A198" s="202"/>
      <c r="B198" s="5" t="s">
        <v>55</v>
      </c>
      <c r="C198" s="5" t="s">
        <v>38</v>
      </c>
      <c r="D198" s="39">
        <v>0.01</v>
      </c>
      <c r="E198" s="29">
        <v>12770.025714285714</v>
      </c>
      <c r="F198" s="25">
        <v>49.84</v>
      </c>
      <c r="G198" s="158">
        <f>(D198*E198)*F198</f>
        <v>6364.5808160000006</v>
      </c>
      <c r="H198" s="274"/>
      <c r="I198" s="66">
        <f t="shared" si="6"/>
        <v>3.9211999999999997E-3</v>
      </c>
      <c r="J198" s="25"/>
      <c r="K198" s="49"/>
      <c r="L198" s="49"/>
      <c r="M198" s="209"/>
    </row>
    <row r="199" spans="1:31" x14ac:dyDescent="0.25">
      <c r="A199" s="202"/>
      <c r="B199" s="269" t="s">
        <v>109</v>
      </c>
      <c r="C199" s="11" t="s">
        <v>108</v>
      </c>
      <c r="D199" s="42">
        <v>2.5000000000000001E-2</v>
      </c>
      <c r="E199" s="32">
        <v>47900</v>
      </c>
      <c r="F199" s="25">
        <v>3</v>
      </c>
      <c r="G199" s="271">
        <f>((D199*E199)*F199)+((D200*E200)*F200)</f>
        <v>4790</v>
      </c>
      <c r="H199" s="274"/>
      <c r="I199" s="249">
        <f t="shared" ref="I199:I208" si="9">ROUND((G199/$H$3)*100,7)</f>
        <v>2.9510999999999999E-3</v>
      </c>
      <c r="J199" s="25"/>
      <c r="K199" s="49"/>
      <c r="L199" s="49"/>
      <c r="M199" s="209"/>
    </row>
    <row r="200" spans="1:31" ht="15.75" thickBot="1" x14ac:dyDescent="0.3">
      <c r="A200" s="202"/>
      <c r="B200" s="270"/>
      <c r="C200" s="11" t="s">
        <v>108</v>
      </c>
      <c r="D200" s="42">
        <v>2.5000000000000001E-2</v>
      </c>
      <c r="E200" s="32">
        <v>47900</v>
      </c>
      <c r="F200" s="25">
        <v>1</v>
      </c>
      <c r="G200" s="272"/>
      <c r="H200" s="274"/>
      <c r="I200" s="251"/>
      <c r="J200" s="25"/>
      <c r="K200" s="49"/>
      <c r="L200" s="49"/>
      <c r="M200" s="209"/>
    </row>
    <row r="201" spans="1:31" ht="15.75" thickBot="1" x14ac:dyDescent="0.3">
      <c r="A201" s="202"/>
      <c r="B201" s="11" t="s">
        <v>86</v>
      </c>
      <c r="C201" s="11" t="s">
        <v>26</v>
      </c>
      <c r="D201" s="41">
        <v>0.18</v>
      </c>
      <c r="E201" s="33">
        <v>825</v>
      </c>
      <c r="F201" s="25">
        <v>30</v>
      </c>
      <c r="G201" s="158">
        <f>(D201*E201)*F201</f>
        <v>4455</v>
      </c>
      <c r="H201" s="274"/>
      <c r="I201" s="66">
        <f t="shared" si="9"/>
        <v>2.7447000000000001E-3</v>
      </c>
      <c r="J201" s="25"/>
      <c r="K201" s="49"/>
      <c r="L201" s="49"/>
      <c r="M201" s="209"/>
    </row>
    <row r="202" spans="1:31" x14ac:dyDescent="0.25">
      <c r="A202" s="202"/>
      <c r="B202" s="269" t="s">
        <v>107</v>
      </c>
      <c r="C202" s="26" t="s">
        <v>108</v>
      </c>
      <c r="D202" s="42">
        <v>0.02</v>
      </c>
      <c r="E202" s="32">
        <v>51900</v>
      </c>
      <c r="F202" s="25">
        <v>3</v>
      </c>
      <c r="G202" s="271">
        <f>((D202*E202)*F202)+((D203*E203)*F203)</f>
        <v>4152</v>
      </c>
      <c r="H202" s="274"/>
      <c r="I202" s="249">
        <f t="shared" si="9"/>
        <v>2.5579999999999999E-3</v>
      </c>
      <c r="J202" s="25"/>
      <c r="K202" s="49"/>
      <c r="L202" s="49"/>
      <c r="M202" s="209"/>
    </row>
    <row r="203" spans="1:31" ht="15.75" thickBot="1" x14ac:dyDescent="0.3">
      <c r="A203" s="202"/>
      <c r="B203" s="270"/>
      <c r="C203" s="26" t="s">
        <v>108</v>
      </c>
      <c r="D203" s="42">
        <v>0.02</v>
      </c>
      <c r="E203" s="32">
        <v>51900</v>
      </c>
      <c r="F203" s="25">
        <v>1</v>
      </c>
      <c r="G203" s="272"/>
      <c r="H203" s="274"/>
      <c r="I203" s="251"/>
      <c r="J203" s="25"/>
      <c r="K203" s="49"/>
      <c r="L203" s="49"/>
      <c r="M203" s="209"/>
    </row>
    <row r="204" spans="1:31" ht="15.75" thickBot="1" x14ac:dyDescent="0.3">
      <c r="A204" s="202"/>
      <c r="B204" s="11" t="s">
        <v>177</v>
      </c>
      <c r="C204" s="11" t="s">
        <v>26</v>
      </c>
      <c r="D204" s="41">
        <v>1</v>
      </c>
      <c r="E204" s="32">
        <v>3904</v>
      </c>
      <c r="F204" s="25">
        <v>1</v>
      </c>
      <c r="G204" s="158">
        <f>(D204*E204)*F204</f>
        <v>3904</v>
      </c>
      <c r="H204" s="274"/>
      <c r="I204" s="66">
        <f t="shared" si="9"/>
        <v>2.4052000000000001E-3</v>
      </c>
      <c r="J204" s="25"/>
      <c r="K204" s="49"/>
      <c r="L204" s="49"/>
      <c r="M204" s="209"/>
    </row>
    <row r="205" spans="1:31" ht="15.75" thickBot="1" x14ac:dyDescent="0.3">
      <c r="A205" s="202"/>
      <c r="B205" s="5" t="s">
        <v>172</v>
      </c>
      <c r="C205" s="5" t="s">
        <v>22</v>
      </c>
      <c r="D205" s="39">
        <v>0.1</v>
      </c>
      <c r="E205" s="29">
        <v>1497.1754285714285</v>
      </c>
      <c r="F205" s="25">
        <v>24</v>
      </c>
      <c r="G205" s="158">
        <f>(D205*E205)*F205</f>
        <v>3593.2210285714286</v>
      </c>
      <c r="H205" s="274"/>
      <c r="I205" s="66">
        <f t="shared" si="9"/>
        <v>2.2138000000000001E-3</v>
      </c>
      <c r="J205" s="25"/>
      <c r="K205" s="49"/>
      <c r="L205" s="49"/>
      <c r="M205" s="209"/>
    </row>
    <row r="206" spans="1:31" ht="15.75" thickBot="1" x14ac:dyDescent="0.3">
      <c r="A206" s="202"/>
      <c r="B206" s="11" t="s">
        <v>87</v>
      </c>
      <c r="C206" s="11" t="s">
        <v>26</v>
      </c>
      <c r="D206" s="41">
        <v>0.03</v>
      </c>
      <c r="E206" s="33">
        <v>1850</v>
      </c>
      <c r="F206" s="25">
        <v>30</v>
      </c>
      <c r="G206" s="158">
        <f>(D206*E206)*F206</f>
        <v>1665</v>
      </c>
      <c r="H206" s="274"/>
      <c r="I206" s="66">
        <f t="shared" si="9"/>
        <v>1.0258000000000001E-3</v>
      </c>
      <c r="J206" s="25"/>
      <c r="K206" s="49"/>
      <c r="L206" s="49"/>
      <c r="M206" s="209"/>
    </row>
    <row r="207" spans="1:31" s="67" customFormat="1" ht="15.75" thickBot="1" x14ac:dyDescent="0.3">
      <c r="A207" s="203"/>
      <c r="B207" s="11" t="s">
        <v>69</v>
      </c>
      <c r="C207" s="11" t="s">
        <v>18</v>
      </c>
      <c r="D207" s="41">
        <v>3</v>
      </c>
      <c r="E207" s="32">
        <v>68.099999999999994</v>
      </c>
      <c r="F207" s="25">
        <v>6.58</v>
      </c>
      <c r="G207" s="158">
        <f>(D207*E207)*F207</f>
        <v>1344.2939999999999</v>
      </c>
      <c r="H207" s="274"/>
      <c r="I207" s="66">
        <f t="shared" si="9"/>
        <v>8.2819999999999996E-4</v>
      </c>
      <c r="J207" s="25"/>
      <c r="K207" s="49"/>
      <c r="L207" s="49"/>
      <c r="M207" s="209"/>
      <c r="N207" s="212"/>
      <c r="O207" s="212"/>
      <c r="P207" s="212"/>
      <c r="Q207" s="212"/>
      <c r="R207" s="212"/>
      <c r="S207" s="212"/>
      <c r="T207" s="212"/>
      <c r="U207" s="212"/>
      <c r="V207" s="212"/>
      <c r="W207" s="212"/>
      <c r="X207" s="212"/>
      <c r="Y207" s="212"/>
      <c r="Z207" s="212"/>
      <c r="AA207" s="212"/>
      <c r="AB207" s="212"/>
      <c r="AC207" s="212"/>
      <c r="AD207" s="212"/>
      <c r="AE207" s="212"/>
    </row>
    <row r="208" spans="1:31" s="72" customFormat="1" ht="15.75" thickBot="1" x14ac:dyDescent="0.3">
      <c r="A208" s="166"/>
      <c r="B208" s="11" t="s">
        <v>176</v>
      </c>
      <c r="C208" s="26" t="s">
        <v>38</v>
      </c>
      <c r="D208" s="41">
        <v>0.05</v>
      </c>
      <c r="E208" s="32">
        <v>5350</v>
      </c>
      <c r="F208" s="25">
        <v>1</v>
      </c>
      <c r="G208" s="158">
        <f>(D208*E208)*F208</f>
        <v>267.5</v>
      </c>
      <c r="H208" s="275"/>
      <c r="I208" s="66">
        <f t="shared" si="9"/>
        <v>1.6479999999999999E-4</v>
      </c>
      <c r="J208" s="25"/>
      <c r="K208" s="49"/>
      <c r="L208" s="49"/>
      <c r="M208" s="209"/>
      <c r="N208" s="212"/>
      <c r="O208" s="212"/>
      <c r="P208" s="212"/>
      <c r="Q208" s="212"/>
      <c r="R208" s="212"/>
      <c r="S208" s="212"/>
      <c r="T208" s="212"/>
      <c r="U208" s="212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</row>
    <row r="209" spans="1:7" x14ac:dyDescent="0.25">
      <c r="B209" s="132"/>
      <c r="C209" s="132"/>
      <c r="D209" s="132"/>
      <c r="E209" s="132"/>
      <c r="F209" s="132"/>
    </row>
    <row r="211" spans="1:7" x14ac:dyDescent="0.25">
      <c r="A211" s="213" t="s">
        <v>194</v>
      </c>
      <c r="B211" s="253" t="s">
        <v>195</v>
      </c>
      <c r="C211" s="253"/>
      <c r="D211" s="253"/>
      <c r="E211" s="253"/>
      <c r="F211" s="253"/>
      <c r="G211" s="214" t="s">
        <v>196</v>
      </c>
    </row>
    <row r="212" spans="1:7" ht="213" customHeight="1" x14ac:dyDescent="0.25">
      <c r="A212" s="217" t="s">
        <v>49</v>
      </c>
      <c r="B212" s="241"/>
      <c r="C212" s="242"/>
      <c r="D212" s="242"/>
      <c r="E212" s="242"/>
      <c r="F212" s="243"/>
      <c r="G212" s="25" t="s">
        <v>198</v>
      </c>
    </row>
    <row r="213" spans="1:7" ht="108" x14ac:dyDescent="0.25">
      <c r="A213" s="215" t="s">
        <v>30</v>
      </c>
      <c r="B213" s="241"/>
      <c r="C213" s="242"/>
      <c r="D213" s="242"/>
      <c r="E213" s="242"/>
      <c r="F213" s="243"/>
      <c r="G213" s="216" t="s">
        <v>197</v>
      </c>
    </row>
    <row r="214" spans="1:7" ht="181.5" customHeight="1" x14ac:dyDescent="0.25">
      <c r="A214" s="215" t="str">
        <f>B8</f>
        <v>PLACA FIBROCEMENTO</v>
      </c>
      <c r="B214" s="241"/>
      <c r="C214" s="242"/>
      <c r="D214" s="242"/>
      <c r="E214" s="242"/>
      <c r="F214" s="243"/>
      <c r="G214" s="216" t="s">
        <v>197</v>
      </c>
    </row>
    <row r="215" spans="1:7" ht="180.75" customHeight="1" x14ac:dyDescent="0.25">
      <c r="A215" s="215" t="str">
        <f>B10</f>
        <v>PINTURA EPOXICA</v>
      </c>
      <c r="B215" s="241"/>
      <c r="C215" s="242"/>
      <c r="D215" s="242"/>
      <c r="E215" s="242"/>
      <c r="F215" s="243"/>
      <c r="G215" s="216" t="s">
        <v>197</v>
      </c>
    </row>
    <row r="216" spans="1:7" ht="243.75" customHeight="1" x14ac:dyDescent="0.25">
      <c r="A216" s="215" t="str">
        <f>B12</f>
        <v>LUMINARIA LED PANEL RECTANGULAR 30X120 CM 40W LUZ BLANCA</v>
      </c>
      <c r="B216" s="241"/>
      <c r="C216" s="242"/>
      <c r="D216" s="242"/>
      <c r="E216" s="242"/>
      <c r="F216" s="243"/>
      <c r="G216" s="216" t="s">
        <v>197</v>
      </c>
    </row>
    <row r="217" spans="1:7" ht="186.75" customHeight="1" x14ac:dyDescent="0.25">
      <c r="A217" s="215" t="str">
        <f>B13</f>
        <v>PUERTA MADERA ENTAMBORADA ACABADO MALAMINA</v>
      </c>
      <c r="B217" s="241"/>
      <c r="C217" s="242"/>
      <c r="D217" s="242"/>
      <c r="E217" s="242"/>
      <c r="F217" s="243"/>
      <c r="G217" s="216" t="s">
        <v>197</v>
      </c>
    </row>
    <row r="218" spans="1:7" ht="186.75" customHeight="1" x14ac:dyDescent="0.25">
      <c r="A218" s="215" t="str">
        <f>B14</f>
        <v>PERFIL GALVANIZADO CAL 26 - PERFIL PARA LA CONSTRUCCIÓN LIVIANA</v>
      </c>
      <c r="B218" s="241"/>
      <c r="C218" s="242"/>
      <c r="D218" s="242"/>
      <c r="E218" s="242"/>
      <c r="F218" s="243"/>
      <c r="G218" s="216" t="s">
        <v>198</v>
      </c>
    </row>
    <row r="219" spans="1:7" ht="201.75" customHeight="1" x14ac:dyDescent="0.25">
      <c r="A219" s="215" t="str">
        <f>B16</f>
        <v>PUERTA ABATIBLE PARA QUIROFANO N°2 (PUERTA PLOMADA 2 mm (P2: BATIENTE MEDIDAS VANO 1.86*2.40 ,  TOTAL 4.46m2 - ENTAMBORADA  CON ESTRUCTURA INTERNA EN PINO, BLINDADA EN PLOMO DE 2MM )</v>
      </c>
      <c r="B219" s="241"/>
      <c r="C219" s="242"/>
      <c r="D219" s="242"/>
      <c r="E219" s="242"/>
      <c r="F219" s="243"/>
      <c r="G219" s="216" t="s">
        <v>197</v>
      </c>
    </row>
    <row r="220" spans="1:7" ht="121.5" x14ac:dyDescent="0.25">
      <c r="A220" s="215" t="str">
        <f>B17</f>
        <v>MUEBLE BAJO 1,00 X 0,70 X 0,60 ELABORADO EN MELAMINA RH 15mm BLANCA. COMPUESTO POR 4 CAJONES CON RIEL FULL EXTENSIÓN TIPO PESADO, DOS PUERTAS CON BISAGRA CON CIERRE LENTO</v>
      </c>
      <c r="B220" s="241"/>
      <c r="C220" s="242"/>
      <c r="D220" s="242"/>
      <c r="E220" s="242"/>
      <c r="F220" s="243"/>
      <c r="G220" s="216" t="s">
        <v>197</v>
      </c>
    </row>
  </sheetData>
  <sortState xmlns:xlrd2="http://schemas.microsoft.com/office/spreadsheetml/2017/richdata2" ref="B3:F209">
    <sortCondition ref="B3:B209"/>
  </sortState>
  <mergeCells count="161">
    <mergeCell ref="A1:M1"/>
    <mergeCell ref="G3:G5"/>
    <mergeCell ref="G6:G7"/>
    <mergeCell ref="G8:G9"/>
    <mergeCell ref="B10:B11"/>
    <mergeCell ref="B3:B5"/>
    <mergeCell ref="B6:B7"/>
    <mergeCell ref="A3:A5"/>
    <mergeCell ref="A6:A7"/>
    <mergeCell ref="B8:B9"/>
    <mergeCell ref="G10:G11"/>
    <mergeCell ref="A10:A11"/>
    <mergeCell ref="A8:A9"/>
    <mergeCell ref="M3:M5"/>
    <mergeCell ref="M6:M7"/>
    <mergeCell ref="M8:M9"/>
    <mergeCell ref="M10:M11"/>
    <mergeCell ref="A14:A15"/>
    <mergeCell ref="B43:B44"/>
    <mergeCell ref="G43:G44"/>
    <mergeCell ref="B46:B49"/>
    <mergeCell ref="G46:G49"/>
    <mergeCell ref="B51:B52"/>
    <mergeCell ref="G51:G52"/>
    <mergeCell ref="B33:B34"/>
    <mergeCell ref="G33:G34"/>
    <mergeCell ref="B36:B38"/>
    <mergeCell ref="G36:G38"/>
    <mergeCell ref="B39:B40"/>
    <mergeCell ref="B41:B42"/>
    <mergeCell ref="A41:A42"/>
    <mergeCell ref="A39:A40"/>
    <mergeCell ref="G39:G40"/>
    <mergeCell ref="G41:G42"/>
    <mergeCell ref="B19:B22"/>
    <mergeCell ref="G19:G22"/>
    <mergeCell ref="B27:B29"/>
    <mergeCell ref="G27:G29"/>
    <mergeCell ref="B31:B32"/>
    <mergeCell ref="G31:G32"/>
    <mergeCell ref="B88:B89"/>
    <mergeCell ref="G88:G89"/>
    <mergeCell ref="B92:B93"/>
    <mergeCell ref="B96:B101"/>
    <mergeCell ref="G96:G101"/>
    <mergeCell ref="B105:B109"/>
    <mergeCell ref="G105:G109"/>
    <mergeCell ref="B14:B15"/>
    <mergeCell ref="G14:G15"/>
    <mergeCell ref="G92:G93"/>
    <mergeCell ref="B74:B75"/>
    <mergeCell ref="G74:G75"/>
    <mergeCell ref="B81:B82"/>
    <mergeCell ref="G81:G82"/>
    <mergeCell ref="B85:B86"/>
    <mergeCell ref="G85:G86"/>
    <mergeCell ref="B60:B62"/>
    <mergeCell ref="G60:G62"/>
    <mergeCell ref="B65:B69"/>
    <mergeCell ref="G65:G69"/>
    <mergeCell ref="B70:B71"/>
    <mergeCell ref="G70:G71"/>
    <mergeCell ref="B156:B157"/>
    <mergeCell ref="G156:G157"/>
    <mergeCell ref="B128:B129"/>
    <mergeCell ref="G128:G129"/>
    <mergeCell ref="B140:B142"/>
    <mergeCell ref="G140:G142"/>
    <mergeCell ref="B143:B144"/>
    <mergeCell ref="G143:G144"/>
    <mergeCell ref="B116:B117"/>
    <mergeCell ref="G116:G117"/>
    <mergeCell ref="B119:B121"/>
    <mergeCell ref="G119:G121"/>
    <mergeCell ref="B125:B126"/>
    <mergeCell ref="G125:G126"/>
    <mergeCell ref="J3:J5"/>
    <mergeCell ref="J6:J7"/>
    <mergeCell ref="J8:J9"/>
    <mergeCell ref="J10:J11"/>
    <mergeCell ref="J14:J15"/>
    <mergeCell ref="I19:I22"/>
    <mergeCell ref="B202:B203"/>
    <mergeCell ref="G202:G203"/>
    <mergeCell ref="H3:H208"/>
    <mergeCell ref="I3:I5"/>
    <mergeCell ref="I6:I7"/>
    <mergeCell ref="I8:I9"/>
    <mergeCell ref="I10:I11"/>
    <mergeCell ref="I14:I15"/>
    <mergeCell ref="B181:B183"/>
    <mergeCell ref="G181:G183"/>
    <mergeCell ref="B193:B194"/>
    <mergeCell ref="G193:G194"/>
    <mergeCell ref="B199:B200"/>
    <mergeCell ref="G199:G200"/>
    <mergeCell ref="B147:B151"/>
    <mergeCell ref="G147:G151"/>
    <mergeCell ref="B154:B155"/>
    <mergeCell ref="G154:G155"/>
    <mergeCell ref="I96:I101"/>
    <mergeCell ref="I43:I44"/>
    <mergeCell ref="I46:I49"/>
    <mergeCell ref="I51:I52"/>
    <mergeCell ref="I60:I62"/>
    <mergeCell ref="I65:I69"/>
    <mergeCell ref="I70:I71"/>
    <mergeCell ref="I27:I29"/>
    <mergeCell ref="I31:I32"/>
    <mergeCell ref="I33:I34"/>
    <mergeCell ref="I36:I38"/>
    <mergeCell ref="I39:I40"/>
    <mergeCell ref="I41:I42"/>
    <mergeCell ref="M14:M15"/>
    <mergeCell ref="B211:F211"/>
    <mergeCell ref="K3:K44"/>
    <mergeCell ref="A19:A22"/>
    <mergeCell ref="A27:A29"/>
    <mergeCell ref="A31:A32"/>
    <mergeCell ref="A33:A34"/>
    <mergeCell ref="A36:A38"/>
    <mergeCell ref="A43:A44"/>
    <mergeCell ref="J36:J38"/>
    <mergeCell ref="J39:J40"/>
    <mergeCell ref="J41:J42"/>
    <mergeCell ref="J43:J44"/>
    <mergeCell ref="I199:I200"/>
    <mergeCell ref="I202:I203"/>
    <mergeCell ref="J19:J22"/>
    <mergeCell ref="J27:J29"/>
    <mergeCell ref="J31:J32"/>
    <mergeCell ref="J33:J34"/>
    <mergeCell ref="I143:I144"/>
    <mergeCell ref="I81:I82"/>
    <mergeCell ref="I85:I86"/>
    <mergeCell ref="I88:I89"/>
    <mergeCell ref="I92:I93"/>
    <mergeCell ref="B217:F217"/>
    <mergeCell ref="B218:F218"/>
    <mergeCell ref="B219:F219"/>
    <mergeCell ref="B220:F220"/>
    <mergeCell ref="L3:L5"/>
    <mergeCell ref="L8:L9"/>
    <mergeCell ref="L14:L15"/>
    <mergeCell ref="B212:F212"/>
    <mergeCell ref="B213:F213"/>
    <mergeCell ref="B214:F214"/>
    <mergeCell ref="B215:F215"/>
    <mergeCell ref="B216:F216"/>
    <mergeCell ref="I147:I151"/>
    <mergeCell ref="I154:I155"/>
    <mergeCell ref="I156:I157"/>
    <mergeCell ref="I181:I183"/>
    <mergeCell ref="I193:I194"/>
    <mergeCell ref="I105:I109"/>
    <mergeCell ref="I116:I117"/>
    <mergeCell ref="I119:I121"/>
    <mergeCell ref="I125:I126"/>
    <mergeCell ref="I128:I129"/>
    <mergeCell ref="I140:I142"/>
    <mergeCell ref="I74:I75"/>
  </mergeCells>
  <phoneticPr fontId="16" type="noConversion"/>
  <pageMargins left="0.7" right="0.7" top="0.75" bottom="0.75" header="0.3" footer="0.3"/>
  <pageSetup scale="4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74C32-F746-43A9-8DA5-83F4674CB5C0}">
  <dimension ref="C1:H207"/>
  <sheetViews>
    <sheetView topLeftCell="A192" workbookViewId="0">
      <selection activeCell="C1" sqref="C1:H206"/>
    </sheetView>
  </sheetViews>
  <sheetFormatPr baseColWidth="10" defaultRowHeight="15" x14ac:dyDescent="0.25"/>
  <cols>
    <col min="3" max="3" width="36.42578125" customWidth="1"/>
    <col min="6" max="6" width="13.85546875" bestFit="1" customWidth="1"/>
    <col min="8" max="8" width="16.28515625" customWidth="1"/>
  </cols>
  <sheetData>
    <row r="1" spans="3:8" ht="15.75" thickBot="1" x14ac:dyDescent="0.3">
      <c r="C1" s="148" t="s">
        <v>49</v>
      </c>
      <c r="D1" s="48" t="s">
        <v>14</v>
      </c>
      <c r="E1" s="50">
        <v>1.06</v>
      </c>
      <c r="F1" s="51">
        <v>25870.310714285712</v>
      </c>
      <c r="G1" s="52">
        <v>537.37</v>
      </c>
      <c r="H1" s="142">
        <f>((E1*F1)*G1)+((E2*F2)*G2)+((E3*F3)*G3)</f>
        <v>16076069.780964283</v>
      </c>
    </row>
    <row r="2" spans="3:8" x14ac:dyDescent="0.25">
      <c r="C2" s="7" t="s">
        <v>49</v>
      </c>
      <c r="D2" s="7" t="s">
        <v>14</v>
      </c>
      <c r="E2" s="64">
        <v>1.06</v>
      </c>
      <c r="F2" s="65">
        <v>25870.310714285712</v>
      </c>
      <c r="G2" s="66">
        <v>13.01</v>
      </c>
      <c r="H2" s="130">
        <v>16076069.780964283</v>
      </c>
    </row>
    <row r="3" spans="3:8" ht="15.75" thickBot="1" x14ac:dyDescent="0.3">
      <c r="C3" s="68" t="s">
        <v>49</v>
      </c>
      <c r="D3" s="68" t="s">
        <v>14</v>
      </c>
      <c r="E3" s="69">
        <v>0.11</v>
      </c>
      <c r="F3" s="70">
        <v>25870.310714285712</v>
      </c>
      <c r="G3" s="71">
        <v>345.52</v>
      </c>
      <c r="H3" s="131">
        <v>16076069.780964283</v>
      </c>
    </row>
    <row r="4" spans="3:8" ht="60" x14ac:dyDescent="0.25">
      <c r="C4" s="106" t="s">
        <v>30</v>
      </c>
      <c r="D4" s="56" t="s">
        <v>14</v>
      </c>
      <c r="E4" s="57">
        <v>1.05</v>
      </c>
      <c r="F4" s="58">
        <v>5048000</v>
      </c>
      <c r="G4" s="59">
        <v>1</v>
      </c>
      <c r="H4" s="142">
        <f>((E4*F4)*G4)+((E5*F5)*G5)</f>
        <v>11796204</v>
      </c>
    </row>
    <row r="5" spans="3:8" ht="60" x14ac:dyDescent="0.25">
      <c r="C5" s="19" t="s">
        <v>30</v>
      </c>
      <c r="D5" s="5" t="s">
        <v>14</v>
      </c>
      <c r="E5" s="39">
        <v>1.05</v>
      </c>
      <c r="F5" s="29">
        <v>6186480</v>
      </c>
      <c r="G5" s="25">
        <v>1</v>
      </c>
      <c r="H5" s="142">
        <v>11796204</v>
      </c>
    </row>
    <row r="6" spans="3:8" x14ac:dyDescent="0.25">
      <c r="C6" s="19" t="s">
        <v>33</v>
      </c>
      <c r="D6" s="5" t="s">
        <v>14</v>
      </c>
      <c r="E6" s="39">
        <v>1</v>
      </c>
      <c r="F6" s="29">
        <v>18714.692857142858</v>
      </c>
      <c r="G6" s="25">
        <v>417.45</v>
      </c>
      <c r="H6" s="142">
        <f>((E6*F6)*G6)+((E7*F7)*G7)</f>
        <v>10056714.500642858</v>
      </c>
    </row>
    <row r="7" spans="3:8" ht="15.75" thickBot="1" x14ac:dyDescent="0.3">
      <c r="C7" s="107" t="s">
        <v>33</v>
      </c>
      <c r="D7" s="73" t="s">
        <v>14</v>
      </c>
      <c r="E7" s="74">
        <v>1</v>
      </c>
      <c r="F7" s="82">
        <v>18714.692857142858</v>
      </c>
      <c r="G7" s="75">
        <v>119.92</v>
      </c>
      <c r="H7" s="142">
        <v>10056714.500642858</v>
      </c>
    </row>
    <row r="8" spans="3:8" ht="15" customHeight="1" x14ac:dyDescent="0.25">
      <c r="C8" s="7" t="s">
        <v>58</v>
      </c>
      <c r="D8" s="7" t="s">
        <v>40</v>
      </c>
      <c r="E8" s="64">
        <v>0.125</v>
      </c>
      <c r="F8" s="65">
        <v>226326.68849999999</v>
      </c>
      <c r="G8" s="66">
        <v>217.47</v>
      </c>
      <c r="H8" s="130">
        <f>((E8*F8)*G8)+((E9*F9)*G9)</f>
        <v>9545045.1791268736</v>
      </c>
    </row>
    <row r="9" spans="3:8" ht="15.75" thickBot="1" x14ac:dyDescent="0.3">
      <c r="C9" s="85" t="s">
        <v>42</v>
      </c>
      <c r="D9" s="68" t="s">
        <v>40</v>
      </c>
      <c r="E9" s="69">
        <v>0.125</v>
      </c>
      <c r="F9" s="70">
        <v>226326.68849999999</v>
      </c>
      <c r="G9" s="71">
        <v>119.92</v>
      </c>
      <c r="H9" s="131">
        <v>9545045.1791268736</v>
      </c>
    </row>
    <row r="10" spans="3:8" ht="39" thickBot="1" x14ac:dyDescent="0.3">
      <c r="C10" s="147" t="s">
        <v>152</v>
      </c>
      <c r="D10" s="147" t="s">
        <v>29</v>
      </c>
      <c r="E10" s="153">
        <v>1</v>
      </c>
      <c r="F10" s="118">
        <v>120000</v>
      </c>
      <c r="G10" s="81">
        <v>70</v>
      </c>
      <c r="H10" s="53">
        <f>(E10*F10)*G10</f>
        <v>8400000</v>
      </c>
    </row>
    <row r="11" spans="3:8" ht="24" x14ac:dyDescent="0.25">
      <c r="C11" s="21" t="s">
        <v>13</v>
      </c>
      <c r="D11" s="7" t="s">
        <v>14</v>
      </c>
      <c r="E11" s="64">
        <v>1.05</v>
      </c>
      <c r="F11" s="65">
        <v>159625.32142857142</v>
      </c>
      <c r="G11" s="66">
        <v>43.78</v>
      </c>
      <c r="H11" s="96">
        <f>(E11*F11)*G11</f>
        <v>7337816.40075</v>
      </c>
    </row>
    <row r="12" spans="3:8" ht="15.75" thickBot="1" x14ac:dyDescent="0.3">
      <c r="C12" s="85" t="s">
        <v>34</v>
      </c>
      <c r="D12" s="68" t="s">
        <v>16</v>
      </c>
      <c r="E12" s="69">
        <v>2.44</v>
      </c>
      <c r="F12" s="70">
        <v>5504.3214285714284</v>
      </c>
      <c r="G12" s="71">
        <v>417.45</v>
      </c>
      <c r="H12" s="131">
        <f>((E12*F12)*G12)+((E13*F13)*G13)</f>
        <v>7217171.5828142855</v>
      </c>
    </row>
    <row r="13" spans="3:8" x14ac:dyDescent="0.25">
      <c r="C13" s="106" t="s">
        <v>34</v>
      </c>
      <c r="D13" s="56" t="s">
        <v>16</v>
      </c>
      <c r="E13" s="57">
        <v>2.44</v>
      </c>
      <c r="F13" s="58">
        <v>5504.3214285714284</v>
      </c>
      <c r="G13" s="59">
        <v>119.92</v>
      </c>
      <c r="H13" s="142">
        <v>7217171.5828142855</v>
      </c>
    </row>
    <row r="14" spans="3:8" ht="72.75" thickBot="1" x14ac:dyDescent="0.3">
      <c r="C14" s="107" t="s">
        <v>31</v>
      </c>
      <c r="D14" s="73" t="s">
        <v>14</v>
      </c>
      <c r="E14" s="74">
        <v>1.05</v>
      </c>
      <c r="F14" s="82">
        <v>6651360</v>
      </c>
      <c r="G14" s="75">
        <v>1</v>
      </c>
      <c r="H14" s="53">
        <f>(E14*F14)*G14</f>
        <v>6983928</v>
      </c>
    </row>
    <row r="15" spans="3:8" ht="72" x14ac:dyDescent="0.25">
      <c r="C15" s="21" t="s">
        <v>32</v>
      </c>
      <c r="D15" s="7" t="s">
        <v>16</v>
      </c>
      <c r="E15" s="64">
        <v>1.05</v>
      </c>
      <c r="F15" s="65">
        <v>650000</v>
      </c>
      <c r="G15" s="66">
        <v>8.99</v>
      </c>
      <c r="H15" s="96">
        <f>(E15*F15)*G15</f>
        <v>6135675</v>
      </c>
    </row>
    <row r="16" spans="3:8" ht="26.25" thickBot="1" x14ac:dyDescent="0.3">
      <c r="C16" s="68" t="s">
        <v>148</v>
      </c>
      <c r="D16" s="68" t="s">
        <v>29</v>
      </c>
      <c r="E16" s="138">
        <v>1</v>
      </c>
      <c r="F16" s="104">
        <v>262490.0802857143</v>
      </c>
      <c r="G16" s="71">
        <v>20</v>
      </c>
      <c r="H16" s="97">
        <f>(E16*F16)*G16</f>
        <v>5249801.6057142857</v>
      </c>
    </row>
    <row r="17" spans="3:8" ht="15.75" thickBot="1" x14ac:dyDescent="0.3">
      <c r="C17" s="147" t="s">
        <v>132</v>
      </c>
      <c r="D17" s="147" t="s">
        <v>16</v>
      </c>
      <c r="E17" s="153">
        <v>18</v>
      </c>
      <c r="F17" s="118">
        <v>1859.3597785714285</v>
      </c>
      <c r="G17" s="81">
        <v>90</v>
      </c>
      <c r="H17" s="142">
        <f>((E17*F17)*G17)+((E18*F18)*G18)+((E19*F19)*G19)+((E20*F20)*G20)</f>
        <v>4401104.5958785713</v>
      </c>
    </row>
    <row r="18" spans="3:8" ht="15" customHeight="1" x14ac:dyDescent="0.25">
      <c r="C18" s="99" t="s">
        <v>132</v>
      </c>
      <c r="D18" s="122" t="s">
        <v>16</v>
      </c>
      <c r="E18" s="123">
        <v>12</v>
      </c>
      <c r="F18" s="101">
        <v>1859.3597785714285</v>
      </c>
      <c r="G18" s="66">
        <v>41</v>
      </c>
      <c r="H18" s="130">
        <v>4401104.5958785713</v>
      </c>
    </row>
    <row r="19" spans="3:8" ht="15.75" thickBot="1" x14ac:dyDescent="0.3">
      <c r="C19" s="102" t="s">
        <v>132</v>
      </c>
      <c r="D19" s="102" t="s">
        <v>16</v>
      </c>
      <c r="E19" s="103">
        <v>3</v>
      </c>
      <c r="F19" s="104">
        <v>1859.3597785714285</v>
      </c>
      <c r="G19" s="71">
        <v>70</v>
      </c>
      <c r="H19" s="131">
        <v>4401104.5958785713</v>
      </c>
    </row>
    <row r="20" spans="3:8" ht="15.75" thickBot="1" x14ac:dyDescent="0.3">
      <c r="C20" s="147" t="s">
        <v>132</v>
      </c>
      <c r="D20" s="147" t="s">
        <v>16</v>
      </c>
      <c r="E20" s="153">
        <v>3</v>
      </c>
      <c r="F20" s="118">
        <v>1859.3597785714285</v>
      </c>
      <c r="G20" s="81">
        <v>15</v>
      </c>
      <c r="H20" s="142">
        <v>4401104.5958785713</v>
      </c>
    </row>
    <row r="21" spans="3:8" ht="15" customHeight="1" x14ac:dyDescent="0.25">
      <c r="C21" s="99" t="s">
        <v>155</v>
      </c>
      <c r="D21" s="99" t="s">
        <v>29</v>
      </c>
      <c r="E21" s="100">
        <v>1</v>
      </c>
      <c r="F21" s="101">
        <v>289039.62426428573</v>
      </c>
      <c r="G21" s="66">
        <v>15</v>
      </c>
      <c r="H21" s="96">
        <f>(E21*F21)*G21</f>
        <v>4335594.3639642857</v>
      </c>
    </row>
    <row r="22" spans="3:8" ht="26.25" thickBot="1" x14ac:dyDescent="0.3">
      <c r="C22" s="102" t="s">
        <v>126</v>
      </c>
      <c r="D22" s="102" t="s">
        <v>16</v>
      </c>
      <c r="E22" s="103">
        <v>6</v>
      </c>
      <c r="F22" s="104">
        <v>7155.6178571428572</v>
      </c>
      <c r="G22" s="71">
        <v>90</v>
      </c>
      <c r="H22" s="97">
        <f>(E22*F22)*G22</f>
        <v>3864033.6428571427</v>
      </c>
    </row>
    <row r="23" spans="3:8" x14ac:dyDescent="0.25">
      <c r="C23" s="56" t="s">
        <v>60</v>
      </c>
      <c r="D23" s="56" t="s">
        <v>40</v>
      </c>
      <c r="E23" s="57">
        <v>7.0000000000000007E-2</v>
      </c>
      <c r="F23" s="58">
        <v>59446.671428571426</v>
      </c>
      <c r="G23" s="59">
        <v>829.24</v>
      </c>
      <c r="H23" s="53">
        <f>(E23*F23)*G23</f>
        <v>3450689.0470799999</v>
      </c>
    </row>
    <row r="24" spans="3:8" ht="15.75" thickBot="1" x14ac:dyDescent="0.3">
      <c r="C24" s="107" t="s">
        <v>19</v>
      </c>
      <c r="D24" s="73" t="s">
        <v>14</v>
      </c>
      <c r="E24" s="74">
        <v>1.1000000000000001</v>
      </c>
      <c r="F24" s="82">
        <v>220172.85714285713</v>
      </c>
      <c r="G24" s="75">
        <v>13.58</v>
      </c>
      <c r="H24" s="53">
        <f>(E24*F24)*G24</f>
        <v>3288942.14</v>
      </c>
    </row>
    <row r="25" spans="3:8" x14ac:dyDescent="0.25">
      <c r="C25" s="21" t="s">
        <v>50</v>
      </c>
      <c r="D25" s="7" t="s">
        <v>38</v>
      </c>
      <c r="E25" s="64">
        <v>5.8</v>
      </c>
      <c r="F25" s="65">
        <v>935.73464285714283</v>
      </c>
      <c r="G25" s="66">
        <v>537.37</v>
      </c>
      <c r="H25" s="110">
        <f>((E25*F25)*G25)+((E26*F26)*G26)+((E27*F27)*G27)</f>
        <v>3181044.8901471421</v>
      </c>
    </row>
    <row r="26" spans="3:8" x14ac:dyDescent="0.25">
      <c r="C26" s="5" t="s">
        <v>50</v>
      </c>
      <c r="D26" s="5" t="s">
        <v>38</v>
      </c>
      <c r="E26" s="39">
        <v>5.8</v>
      </c>
      <c r="F26" s="29">
        <v>935.73464285714283</v>
      </c>
      <c r="G26" s="25">
        <v>13.01</v>
      </c>
      <c r="H26" s="111">
        <v>3181044.8901471421</v>
      </c>
    </row>
    <row r="27" spans="3:8" ht="15.75" thickBot="1" x14ac:dyDescent="0.3">
      <c r="C27" s="68" t="s">
        <v>50</v>
      </c>
      <c r="D27" s="68" t="s">
        <v>38</v>
      </c>
      <c r="E27" s="69">
        <v>0.6</v>
      </c>
      <c r="F27" s="70">
        <v>935.73464285714283</v>
      </c>
      <c r="G27" s="71">
        <v>345.52</v>
      </c>
      <c r="H27" s="112">
        <v>3181044.8901471421</v>
      </c>
    </row>
    <row r="28" spans="3:8" x14ac:dyDescent="0.25">
      <c r="C28" s="106" t="s">
        <v>24</v>
      </c>
      <c r="D28" s="56" t="s">
        <v>14</v>
      </c>
      <c r="E28" s="57">
        <v>1.1000000000000001</v>
      </c>
      <c r="F28" s="58">
        <v>242190.14285714284</v>
      </c>
      <c r="G28" s="59">
        <v>10.97</v>
      </c>
      <c r="H28" s="53">
        <f>(E28*F28)*G28</f>
        <v>2922508.4538571429</v>
      </c>
    </row>
    <row r="29" spans="3:8" x14ac:dyDescent="0.25">
      <c r="C29" s="19" t="s">
        <v>20</v>
      </c>
      <c r="D29" s="5" t="s">
        <v>14</v>
      </c>
      <c r="E29" s="39">
        <v>1.1000000000000001</v>
      </c>
      <c r="F29" s="29">
        <v>104582.10714285714</v>
      </c>
      <c r="G29" s="25">
        <v>13.58</v>
      </c>
      <c r="H29" s="142">
        <f>((E29*F29)*G29)+((E30*F30)*G30)</f>
        <v>2766876.5176250003</v>
      </c>
    </row>
    <row r="30" spans="3:8" x14ac:dyDescent="0.25">
      <c r="C30" s="19" t="s">
        <v>20</v>
      </c>
      <c r="D30" s="5" t="s">
        <v>14</v>
      </c>
      <c r="E30" s="39">
        <v>1.05</v>
      </c>
      <c r="F30" s="29">
        <v>104582.10714285714</v>
      </c>
      <c r="G30" s="25">
        <v>10.97</v>
      </c>
      <c r="H30" s="142">
        <v>2766876.5176250003</v>
      </c>
    </row>
    <row r="31" spans="3:8" ht="15.75" thickBot="1" x14ac:dyDescent="0.3">
      <c r="C31" s="107" t="s">
        <v>35</v>
      </c>
      <c r="D31" s="73" t="s">
        <v>26</v>
      </c>
      <c r="E31" s="74">
        <v>16</v>
      </c>
      <c r="F31" s="82">
        <v>275.21607142857141</v>
      </c>
      <c r="G31" s="75">
        <v>417.45</v>
      </c>
      <c r="H31" s="142">
        <f>((E31*F31)*G31)+((E32*F32)*G32)</f>
        <v>2366285.7648571427</v>
      </c>
    </row>
    <row r="32" spans="3:8" x14ac:dyDescent="0.25">
      <c r="C32" s="21" t="s">
        <v>35</v>
      </c>
      <c r="D32" s="7" t="s">
        <v>26</v>
      </c>
      <c r="E32" s="64">
        <v>16</v>
      </c>
      <c r="F32" s="65">
        <v>275.21607142857141</v>
      </c>
      <c r="G32" s="66">
        <v>119.92</v>
      </c>
      <c r="H32" s="110">
        <v>2366285.7648571427</v>
      </c>
    </row>
    <row r="33" spans="3:8" ht="25.5" x14ac:dyDescent="0.25">
      <c r="C33" s="23" t="s">
        <v>131</v>
      </c>
      <c r="D33" s="16" t="s">
        <v>29</v>
      </c>
      <c r="E33" s="44">
        <v>1</v>
      </c>
      <c r="F33" s="34">
        <v>26215.982100000001</v>
      </c>
      <c r="G33" s="25">
        <v>90</v>
      </c>
      <c r="H33" s="144">
        <f>(E33*F33)*G33</f>
        <v>2359438.389</v>
      </c>
    </row>
    <row r="34" spans="3:8" x14ac:dyDescent="0.25">
      <c r="C34" s="19" t="s">
        <v>47</v>
      </c>
      <c r="D34" s="5" t="s">
        <v>48</v>
      </c>
      <c r="E34" s="39">
        <v>0.5</v>
      </c>
      <c r="F34" s="29">
        <v>6054.7535714285714</v>
      </c>
      <c r="G34" s="25">
        <v>537.37</v>
      </c>
      <c r="H34" s="111">
        <f>((E34*F34)*G34)+((E35*F35)*G35)+((E36*F36)*G36)</f>
        <v>2263885.6808149996</v>
      </c>
    </row>
    <row r="35" spans="3:8" ht="15.75" thickBot="1" x14ac:dyDescent="0.3">
      <c r="C35" s="68" t="s">
        <v>47</v>
      </c>
      <c r="D35" s="68" t="s">
        <v>48</v>
      </c>
      <c r="E35" s="69">
        <v>0.12</v>
      </c>
      <c r="F35" s="70">
        <v>6054.7535714285714</v>
      </c>
      <c r="G35" s="71">
        <v>13.01</v>
      </c>
      <c r="H35" s="112">
        <v>2263885.6808149996</v>
      </c>
    </row>
    <row r="36" spans="3:8" x14ac:dyDescent="0.25">
      <c r="C36" s="56" t="s">
        <v>47</v>
      </c>
      <c r="D36" s="56" t="s">
        <v>48</v>
      </c>
      <c r="E36" s="57">
        <v>0.3</v>
      </c>
      <c r="F36" s="58">
        <v>6054.7535714285714</v>
      </c>
      <c r="G36" s="59">
        <v>345.52</v>
      </c>
      <c r="H36" s="142">
        <v>2263885.6808149996</v>
      </c>
    </row>
    <row r="37" spans="3:8" ht="15.75" thickBot="1" x14ac:dyDescent="0.3">
      <c r="C37" s="107" t="s">
        <v>39</v>
      </c>
      <c r="D37" s="73" t="s">
        <v>40</v>
      </c>
      <c r="E37" s="74">
        <v>7.0000000000000007E-2</v>
      </c>
      <c r="F37" s="82">
        <v>59446.671428571426</v>
      </c>
      <c r="G37" s="75">
        <v>417.45</v>
      </c>
      <c r="H37" s="142">
        <f>((E37*F37)*G37)+((E38*F38)*G38)</f>
        <v>1836991.31715</v>
      </c>
    </row>
    <row r="38" spans="3:8" ht="15" customHeight="1" x14ac:dyDescent="0.25">
      <c r="C38" s="7" t="s">
        <v>39</v>
      </c>
      <c r="D38" s="7" t="s">
        <v>40</v>
      </c>
      <c r="E38" s="64">
        <v>7.0000000000000007E-2</v>
      </c>
      <c r="F38" s="65">
        <v>59446.671428571426</v>
      </c>
      <c r="G38" s="66">
        <v>24</v>
      </c>
      <c r="H38" s="130">
        <v>1836991.31715</v>
      </c>
    </row>
    <row r="39" spans="3:8" ht="15.75" thickBot="1" x14ac:dyDescent="0.3">
      <c r="C39" s="85" t="s">
        <v>36</v>
      </c>
      <c r="D39" s="68" t="s">
        <v>14</v>
      </c>
      <c r="E39" s="69">
        <v>1</v>
      </c>
      <c r="F39" s="70">
        <v>3302.5928571428572</v>
      </c>
      <c r="G39" s="71">
        <v>417.45</v>
      </c>
      <c r="H39" s="131">
        <f>((E39*F39)*G39)+((E40*F40)*G40)</f>
        <v>1774714.3236428571</v>
      </c>
    </row>
    <row r="40" spans="3:8" x14ac:dyDescent="0.25">
      <c r="C40" s="21" t="s">
        <v>36</v>
      </c>
      <c r="D40" s="7" t="s">
        <v>14</v>
      </c>
      <c r="E40" s="64">
        <v>1</v>
      </c>
      <c r="F40" s="65">
        <v>3302.5928571428572</v>
      </c>
      <c r="G40" s="66">
        <v>119.92</v>
      </c>
      <c r="H40" s="130">
        <v>1774714.3236428571</v>
      </c>
    </row>
    <row r="41" spans="3:8" ht="15.75" thickBot="1" x14ac:dyDescent="0.3">
      <c r="C41" s="85" t="s">
        <v>43</v>
      </c>
      <c r="D41" s="68" t="s">
        <v>44</v>
      </c>
      <c r="E41" s="69">
        <v>1</v>
      </c>
      <c r="F41" s="70">
        <v>9000</v>
      </c>
      <c r="G41" s="71">
        <v>123.34</v>
      </c>
      <c r="H41" s="131">
        <f>((E41*F41)*G41)+((E42*F42)*G42)</f>
        <v>1650060</v>
      </c>
    </row>
    <row r="42" spans="3:8" x14ac:dyDescent="0.25">
      <c r="C42" s="7" t="s">
        <v>43</v>
      </c>
      <c r="D42" s="7" t="s">
        <v>44</v>
      </c>
      <c r="E42" s="64">
        <v>1</v>
      </c>
      <c r="F42" s="65">
        <v>9000</v>
      </c>
      <c r="G42" s="66">
        <v>60</v>
      </c>
      <c r="H42" s="110">
        <v>1650060</v>
      </c>
    </row>
    <row r="43" spans="3:8" ht="40.5" x14ac:dyDescent="0.25">
      <c r="C43" s="11" t="s">
        <v>103</v>
      </c>
      <c r="D43" s="11" t="s">
        <v>26</v>
      </c>
      <c r="E43" s="41">
        <v>1</v>
      </c>
      <c r="F43" s="32">
        <v>515884</v>
      </c>
      <c r="G43" s="25">
        <v>3</v>
      </c>
      <c r="H43" s="144">
        <f>(E43*F43)*G43</f>
        <v>1547652</v>
      </c>
    </row>
    <row r="44" spans="3:8" x14ac:dyDescent="0.25">
      <c r="C44" s="11" t="s">
        <v>174</v>
      </c>
      <c r="D44" s="26" t="s">
        <v>26</v>
      </c>
      <c r="E44" s="41">
        <v>0.22</v>
      </c>
      <c r="F44" s="32">
        <v>32422</v>
      </c>
      <c r="G44" s="25">
        <v>1</v>
      </c>
      <c r="H44" s="111">
        <f>((E44*F44)*G44)+((E45*F45)*G45)+((E46*F46)*G46)+((E47*F47)*G47)</f>
        <v>1409218.9581988573</v>
      </c>
    </row>
    <row r="45" spans="3:8" ht="26.25" thickBot="1" x14ac:dyDescent="0.3">
      <c r="C45" s="68" t="s">
        <v>164</v>
      </c>
      <c r="D45" s="71" t="s">
        <v>26</v>
      </c>
      <c r="E45" s="69">
        <v>1</v>
      </c>
      <c r="F45" s="70">
        <v>35227.657142857141</v>
      </c>
      <c r="G45" s="71">
        <f>(11.81-0.9)*2.2</f>
        <v>24.002000000000002</v>
      </c>
      <c r="H45" s="112">
        <v>1409218.9581988573</v>
      </c>
    </row>
    <row r="46" spans="3:8" ht="25.5" x14ac:dyDescent="0.25">
      <c r="C46" s="56" t="s">
        <v>164</v>
      </c>
      <c r="D46" s="56" t="s">
        <v>26</v>
      </c>
      <c r="E46" s="57">
        <v>0.28000000000000003</v>
      </c>
      <c r="F46" s="58">
        <v>35227.657142857141</v>
      </c>
      <c r="G46" s="59">
        <f>G45*2</f>
        <v>48.004000000000005</v>
      </c>
      <c r="H46" s="142">
        <v>1409218.9581988573</v>
      </c>
    </row>
    <row r="47" spans="3:8" ht="26.25" thickBot="1" x14ac:dyDescent="0.3">
      <c r="C47" s="73" t="s">
        <v>164</v>
      </c>
      <c r="D47" s="73" t="s">
        <v>26</v>
      </c>
      <c r="E47" s="74">
        <v>0.28000000000000003</v>
      </c>
      <c r="F47" s="82">
        <v>35227.657142857141</v>
      </c>
      <c r="G47" s="75">
        <v>8.42</v>
      </c>
      <c r="H47" s="142">
        <v>1409218.9581988573</v>
      </c>
    </row>
    <row r="48" spans="3:8" ht="36" x14ac:dyDescent="0.25">
      <c r="C48" s="21" t="s">
        <v>15</v>
      </c>
      <c r="D48" s="7" t="s">
        <v>16</v>
      </c>
      <c r="E48" s="64">
        <v>1</v>
      </c>
      <c r="F48" s="65">
        <v>30824.2</v>
      </c>
      <c r="G48" s="66">
        <v>43.78</v>
      </c>
      <c r="H48" s="141">
        <f>(E48*F48)*G48</f>
        <v>1349483.476</v>
      </c>
    </row>
    <row r="49" spans="3:8" x14ac:dyDescent="0.25">
      <c r="C49" s="19" t="s">
        <v>37</v>
      </c>
      <c r="D49" s="5" t="s">
        <v>38</v>
      </c>
      <c r="E49" s="39">
        <v>1.25</v>
      </c>
      <c r="F49" s="29">
        <v>1977.152257142857</v>
      </c>
      <c r="G49" s="25">
        <v>417.45</v>
      </c>
      <c r="H49" s="111">
        <f>((E49*F49)*G49)+((E50*F50)*G50)</f>
        <v>1328077.8855260713</v>
      </c>
    </row>
    <row r="50" spans="3:8" x14ac:dyDescent="0.25">
      <c r="C50" s="19" t="s">
        <v>37</v>
      </c>
      <c r="D50" s="5" t="s">
        <v>38</v>
      </c>
      <c r="E50" s="39">
        <v>1.25</v>
      </c>
      <c r="F50" s="29">
        <v>1977.152257142857</v>
      </c>
      <c r="G50" s="25">
        <v>119.92</v>
      </c>
      <c r="H50" s="111">
        <v>1328077.8855260713</v>
      </c>
    </row>
    <row r="51" spans="3:8" x14ac:dyDescent="0.25">
      <c r="C51" s="5" t="s">
        <v>149</v>
      </c>
      <c r="D51" s="5"/>
      <c r="E51" s="45">
        <v>1</v>
      </c>
      <c r="F51" s="34">
        <v>259000</v>
      </c>
      <c r="G51" s="25">
        <v>5</v>
      </c>
      <c r="H51" s="144">
        <f t="shared" ref="H51:H57" si="0">(E51*F51)*G51</f>
        <v>1295000</v>
      </c>
    </row>
    <row r="52" spans="3:8" ht="25.5" x14ac:dyDescent="0.25">
      <c r="C52" s="15" t="s">
        <v>146</v>
      </c>
      <c r="D52" s="15" t="s">
        <v>16</v>
      </c>
      <c r="E52" s="43">
        <v>6</v>
      </c>
      <c r="F52" s="34">
        <v>5132.2293</v>
      </c>
      <c r="G52" s="25">
        <v>41</v>
      </c>
      <c r="H52" s="144">
        <f t="shared" si="0"/>
        <v>1262528.4078000002</v>
      </c>
    </row>
    <row r="53" spans="3:8" ht="15.75" thickBot="1" x14ac:dyDescent="0.3">
      <c r="C53" s="68" t="s">
        <v>52</v>
      </c>
      <c r="D53" s="68" t="s">
        <v>53</v>
      </c>
      <c r="E53" s="69">
        <v>1.05</v>
      </c>
      <c r="F53" s="70">
        <v>22567.717857142856</v>
      </c>
      <c r="G53" s="71">
        <v>49.84</v>
      </c>
      <c r="H53" s="145">
        <f t="shared" si="0"/>
        <v>1181013.8108999999</v>
      </c>
    </row>
    <row r="54" spans="3:8" ht="15.75" thickBot="1" x14ac:dyDescent="0.3">
      <c r="C54" s="134" t="s">
        <v>17</v>
      </c>
      <c r="D54" s="78" t="s">
        <v>18</v>
      </c>
      <c r="E54" s="79">
        <v>0.5</v>
      </c>
      <c r="F54" s="80">
        <v>49538.892857142855</v>
      </c>
      <c r="G54" s="81">
        <v>43.78</v>
      </c>
      <c r="H54" s="53">
        <f t="shared" si="0"/>
        <v>1084406.3646428571</v>
      </c>
    </row>
    <row r="55" spans="3:8" ht="27" x14ac:dyDescent="0.25">
      <c r="C55" s="13" t="s">
        <v>105</v>
      </c>
      <c r="D55" s="13" t="s">
        <v>26</v>
      </c>
      <c r="E55" s="89">
        <v>1</v>
      </c>
      <c r="F55" s="90">
        <v>342400</v>
      </c>
      <c r="G55" s="66">
        <v>3</v>
      </c>
      <c r="H55" s="96">
        <f t="shared" si="0"/>
        <v>1027200</v>
      </c>
    </row>
    <row r="56" spans="3:8" ht="26.25" thickBot="1" x14ac:dyDescent="0.3">
      <c r="C56" s="124" t="s">
        <v>140</v>
      </c>
      <c r="D56" s="125" t="s">
        <v>29</v>
      </c>
      <c r="E56" s="126">
        <v>1</v>
      </c>
      <c r="F56" s="104">
        <f>VLOOKUP(C56,'[1]EQUIPOS Y MAT. ACT 2022-2023'!$C$7:$F$1009,4,0)</f>
        <v>65171.165714285715</v>
      </c>
      <c r="G56" s="71">
        <v>15</v>
      </c>
      <c r="H56" s="97">
        <f t="shared" si="0"/>
        <v>977567.48571428575</v>
      </c>
    </row>
    <row r="57" spans="3:8" ht="25.5" x14ac:dyDescent="0.25">
      <c r="C57" s="99" t="s">
        <v>136</v>
      </c>
      <c r="D57" s="99" t="s">
        <v>16</v>
      </c>
      <c r="E57" s="100">
        <v>6</v>
      </c>
      <c r="F57" s="101">
        <f>VLOOKUP(C57,'[1]EQUIPOS Y MAT. ACT 2022-2023'!$C$7:$F$1009,4,0)</f>
        <v>10293.081071428571</v>
      </c>
      <c r="G57" s="66">
        <v>15</v>
      </c>
      <c r="H57" s="96">
        <f t="shared" si="0"/>
        <v>926377.29642857146</v>
      </c>
    </row>
    <row r="58" spans="3:8" ht="27.75" thickBot="1" x14ac:dyDescent="0.3">
      <c r="C58" s="91" t="s">
        <v>73</v>
      </c>
      <c r="D58" s="91" t="s">
        <v>18</v>
      </c>
      <c r="E58" s="92">
        <v>0.25</v>
      </c>
      <c r="F58" s="93">
        <v>54266.67</v>
      </c>
      <c r="G58" s="71">
        <v>6.58</v>
      </c>
      <c r="H58" s="131">
        <f>((E58*F58)*G58)+((E59*F59)*G59)+((E60*F60)*G60)</f>
        <v>885208.77437400003</v>
      </c>
    </row>
    <row r="59" spans="3:8" ht="24" x14ac:dyDescent="0.25">
      <c r="C59" s="106" t="s">
        <v>46</v>
      </c>
      <c r="D59" s="56" t="s">
        <v>29</v>
      </c>
      <c r="E59" s="57">
        <v>0.08</v>
      </c>
      <c r="F59" s="58">
        <v>54266.67</v>
      </c>
      <c r="G59" s="59">
        <v>123.34</v>
      </c>
      <c r="H59" s="142">
        <v>885208.77437400003</v>
      </c>
    </row>
    <row r="60" spans="3:8" ht="25.5" x14ac:dyDescent="0.25">
      <c r="C60" s="5" t="s">
        <v>46</v>
      </c>
      <c r="D60" s="5" t="s">
        <v>29</v>
      </c>
      <c r="E60" s="39">
        <v>0.08</v>
      </c>
      <c r="F60" s="29">
        <v>54266.67</v>
      </c>
      <c r="G60" s="25">
        <v>60</v>
      </c>
      <c r="H60" s="142">
        <v>885208.77437400003</v>
      </c>
    </row>
    <row r="61" spans="3:8" ht="40.5" x14ac:dyDescent="0.25">
      <c r="C61" s="11" t="s">
        <v>104</v>
      </c>
      <c r="D61" s="11" t="s">
        <v>26</v>
      </c>
      <c r="E61" s="41">
        <v>1</v>
      </c>
      <c r="F61" s="32">
        <v>279900</v>
      </c>
      <c r="G61" s="25">
        <v>3</v>
      </c>
      <c r="H61" s="53">
        <f>(E61*F61)*G61</f>
        <v>839700</v>
      </c>
    </row>
    <row r="62" spans="3:8" x14ac:dyDescent="0.25">
      <c r="C62" s="19" t="s">
        <v>27</v>
      </c>
      <c r="D62" s="5" t="s">
        <v>14</v>
      </c>
      <c r="E62" s="39">
        <v>1.1000000000000001</v>
      </c>
      <c r="F62" s="30">
        <v>122195.9357142857</v>
      </c>
      <c r="G62" s="25">
        <v>5.45</v>
      </c>
      <c r="H62" s="53">
        <f>(E62*F62)*G62</f>
        <v>732564.63460714289</v>
      </c>
    </row>
    <row r="63" spans="3:8" ht="25.5" x14ac:dyDescent="0.25">
      <c r="C63" s="15" t="s">
        <v>134</v>
      </c>
      <c r="D63" s="15" t="s">
        <v>29</v>
      </c>
      <c r="E63" s="43">
        <v>0.03</v>
      </c>
      <c r="F63" s="34">
        <v>77060.5</v>
      </c>
      <c r="G63" s="25">
        <v>90</v>
      </c>
      <c r="H63" s="142">
        <f>((E63*F63)*G63)+((E64*F64)*G64)+((E65*F65)*G65)+((E66*F66)*G66)+((E67*F67)*G67)</f>
        <v>728221.72499999998</v>
      </c>
    </row>
    <row r="64" spans="3:8" ht="25.5" x14ac:dyDescent="0.25">
      <c r="C64" s="15" t="s">
        <v>134</v>
      </c>
      <c r="D64" s="15" t="s">
        <v>29</v>
      </c>
      <c r="E64" s="43">
        <v>0.03</v>
      </c>
      <c r="F64" s="34">
        <f>VLOOKUP(C64,'[1]EQUIPOS Y MAT. ACT 2022-2023'!$C$7:$F$1009,4,0)</f>
        <v>77060.5</v>
      </c>
      <c r="G64" s="25">
        <v>15</v>
      </c>
      <c r="H64" s="142">
        <v>728221.72499999998</v>
      </c>
    </row>
    <row r="65" spans="3:8" ht="25.5" x14ac:dyDescent="0.25">
      <c r="C65" s="15" t="s">
        <v>134</v>
      </c>
      <c r="D65" s="15" t="s">
        <v>29</v>
      </c>
      <c r="E65" s="43">
        <v>0.05</v>
      </c>
      <c r="F65" s="34">
        <v>77060.5</v>
      </c>
      <c r="G65" s="25">
        <v>41</v>
      </c>
      <c r="H65" s="142">
        <v>728221.72499999998</v>
      </c>
    </row>
    <row r="66" spans="3:8" ht="25.5" x14ac:dyDescent="0.25">
      <c r="C66" s="15" t="s">
        <v>134</v>
      </c>
      <c r="D66" s="15" t="s">
        <v>29</v>
      </c>
      <c r="E66" s="43">
        <v>0.05</v>
      </c>
      <c r="F66" s="34">
        <v>77060.5</v>
      </c>
      <c r="G66" s="25">
        <v>70</v>
      </c>
      <c r="H66" s="142">
        <v>728221.72499999998</v>
      </c>
    </row>
    <row r="67" spans="3:8" ht="25.5" x14ac:dyDescent="0.25">
      <c r="C67" s="15" t="s">
        <v>134</v>
      </c>
      <c r="D67" s="15" t="s">
        <v>29</v>
      </c>
      <c r="E67" s="43">
        <v>0.05</v>
      </c>
      <c r="F67" s="34">
        <v>77060.5</v>
      </c>
      <c r="G67" s="25">
        <v>15</v>
      </c>
      <c r="H67" s="142">
        <v>728221.72499999998</v>
      </c>
    </row>
    <row r="68" spans="3:8" x14ac:dyDescent="0.25">
      <c r="C68" s="15" t="s">
        <v>153</v>
      </c>
      <c r="D68" s="15" t="s">
        <v>29</v>
      </c>
      <c r="E68" s="43">
        <v>1</v>
      </c>
      <c r="F68" s="34">
        <v>8494.5330359999989</v>
      </c>
      <c r="G68" s="25">
        <v>70</v>
      </c>
      <c r="H68" s="142">
        <f>((E68*F68)*G68)+((E69*F69)*G69)</f>
        <v>722035.30805999995</v>
      </c>
    </row>
    <row r="69" spans="3:8" x14ac:dyDescent="0.25">
      <c r="C69" s="15" t="s">
        <v>153</v>
      </c>
      <c r="D69" s="15" t="s">
        <v>29</v>
      </c>
      <c r="E69" s="43">
        <v>1</v>
      </c>
      <c r="F69" s="34">
        <v>8494.5330359999989</v>
      </c>
      <c r="G69" s="25">
        <v>15</v>
      </c>
      <c r="H69" s="142">
        <v>722035.30805999995</v>
      </c>
    </row>
    <row r="70" spans="3:8" x14ac:dyDescent="0.25">
      <c r="C70" s="5" t="s">
        <v>162</v>
      </c>
      <c r="D70" s="5" t="s">
        <v>123</v>
      </c>
      <c r="E70" s="39">
        <v>0.1</v>
      </c>
      <c r="F70" s="35">
        <v>560044.04571428569</v>
      </c>
      <c r="G70" s="25">
        <v>11.81</v>
      </c>
      <c r="H70" s="53">
        <f>(E70*F70)*G70</f>
        <v>661412.01798857155</v>
      </c>
    </row>
    <row r="71" spans="3:8" x14ac:dyDescent="0.25">
      <c r="C71" s="11" t="s">
        <v>99</v>
      </c>
      <c r="D71" s="11" t="s">
        <v>26</v>
      </c>
      <c r="E71" s="41">
        <v>1</v>
      </c>
      <c r="F71" s="32">
        <v>208790.72</v>
      </c>
      <c r="G71" s="25">
        <v>3</v>
      </c>
      <c r="H71" s="53">
        <f>(E71*F71)*G71</f>
        <v>626372.16</v>
      </c>
    </row>
    <row r="72" spans="3:8" x14ac:dyDescent="0.25">
      <c r="C72" s="5" t="s">
        <v>170</v>
      </c>
      <c r="D72" s="5" t="s">
        <v>48</v>
      </c>
      <c r="E72" s="39">
        <v>0.5</v>
      </c>
      <c r="F72" s="29">
        <v>7754.488028571428</v>
      </c>
      <c r="G72" s="25">
        <v>24</v>
      </c>
      <c r="H72" s="142">
        <f>((E72*F72)*G72)+((E73*F73)*G73)</f>
        <v>614155.45186285709</v>
      </c>
    </row>
    <row r="73" spans="3:8" x14ac:dyDescent="0.25">
      <c r="C73" s="5" t="s">
        <v>170</v>
      </c>
      <c r="D73" s="5" t="s">
        <v>48</v>
      </c>
      <c r="E73" s="39">
        <v>2.8</v>
      </c>
      <c r="F73" s="29">
        <v>7754.488028571428</v>
      </c>
      <c r="G73" s="25">
        <v>24</v>
      </c>
      <c r="H73" s="142">
        <v>614155.45186285709</v>
      </c>
    </row>
    <row r="74" spans="3:8" x14ac:dyDescent="0.25">
      <c r="C74" s="5" t="s">
        <v>125</v>
      </c>
      <c r="D74" s="5" t="s">
        <v>123</v>
      </c>
      <c r="E74" s="39">
        <v>0.12</v>
      </c>
      <c r="F74" s="29">
        <v>560044.04571428569</v>
      </c>
      <c r="G74" s="25">
        <v>8.99</v>
      </c>
      <c r="H74" s="53">
        <f>(E74*F74)*G74</f>
        <v>604175.5165165714</v>
      </c>
    </row>
    <row r="75" spans="3:8" x14ac:dyDescent="0.25">
      <c r="C75" s="15" t="s">
        <v>141</v>
      </c>
      <c r="D75" s="15" t="s">
        <v>16</v>
      </c>
      <c r="E75" s="43">
        <v>18</v>
      </c>
      <c r="F75" s="34">
        <f>VLOOKUP(C75,'[1]EQUIPOS Y MAT. ACT 2022-2023'!$C$7:$F$1009,4,0)</f>
        <v>2146.6853571428569</v>
      </c>
      <c r="G75" s="25">
        <v>15</v>
      </c>
      <c r="H75" s="53">
        <f>(E75*F75)*G75</f>
        <v>579605.04642857146</v>
      </c>
    </row>
    <row r="76" spans="3:8" ht="26.25" thickBot="1" x14ac:dyDescent="0.3">
      <c r="C76" s="151" t="s">
        <v>163</v>
      </c>
      <c r="D76" s="73" t="s">
        <v>26</v>
      </c>
      <c r="E76" s="74">
        <v>14.5</v>
      </c>
      <c r="F76" s="82">
        <v>1541.21</v>
      </c>
      <c r="G76" s="75">
        <f>(11.81-0.9)*2.2</f>
        <v>24.002000000000002</v>
      </c>
      <c r="H76" s="53">
        <f>(E76*F76)*G76</f>
        <v>536385.77509000013</v>
      </c>
    </row>
    <row r="77" spans="3:8" ht="15" customHeight="1" x14ac:dyDescent="0.25">
      <c r="C77" s="99" t="s">
        <v>145</v>
      </c>
      <c r="D77" s="99" t="s">
        <v>29</v>
      </c>
      <c r="E77" s="100">
        <v>1</v>
      </c>
      <c r="F77" s="101">
        <v>13038.6366</v>
      </c>
      <c r="G77" s="66">
        <v>41</v>
      </c>
      <c r="H77" s="141">
        <f>(E77*F77)*G77</f>
        <v>534584.10060000001</v>
      </c>
    </row>
    <row r="78" spans="3:8" x14ac:dyDescent="0.25">
      <c r="C78" s="5" t="s">
        <v>159</v>
      </c>
      <c r="D78" s="5" t="s">
        <v>123</v>
      </c>
      <c r="E78" s="39">
        <v>0.1</v>
      </c>
      <c r="F78" s="35">
        <v>560044.04571428569</v>
      </c>
      <c r="G78" s="25">
        <f>2.2*4</f>
        <v>8.8000000000000007</v>
      </c>
      <c r="H78" s="144">
        <f>(E78*F78)*G78</f>
        <v>492838.76022857148</v>
      </c>
    </row>
    <row r="79" spans="3:8" x14ac:dyDescent="0.25">
      <c r="C79" s="15" t="s">
        <v>154</v>
      </c>
      <c r="D79" s="15" t="s">
        <v>29</v>
      </c>
      <c r="E79" s="43">
        <v>1</v>
      </c>
      <c r="F79" s="34">
        <v>5771.6773289999992</v>
      </c>
      <c r="G79" s="25">
        <v>70</v>
      </c>
      <c r="H79" s="111">
        <f>((E79*F79)*G79)+((E80*F80)*G80)</f>
        <v>490592.57296499994</v>
      </c>
    </row>
    <row r="80" spans="3:8" x14ac:dyDescent="0.25">
      <c r="C80" s="15" t="s">
        <v>154</v>
      </c>
      <c r="D80" s="15" t="s">
        <v>29</v>
      </c>
      <c r="E80" s="43">
        <v>1</v>
      </c>
      <c r="F80" s="34">
        <v>5771.6773289999992</v>
      </c>
      <c r="G80" s="25">
        <v>15</v>
      </c>
      <c r="H80" s="111">
        <v>490592.57296499994</v>
      </c>
    </row>
    <row r="81" spans="3:8" ht="48.75" thickBot="1" x14ac:dyDescent="0.3">
      <c r="C81" s="150" t="s">
        <v>28</v>
      </c>
      <c r="D81" s="152" t="s">
        <v>29</v>
      </c>
      <c r="E81" s="154">
        <v>1</v>
      </c>
      <c r="F81" s="155">
        <v>475000</v>
      </c>
      <c r="G81" s="71">
        <v>1</v>
      </c>
      <c r="H81" s="145">
        <f>(E81*F81)*G81</f>
        <v>475000</v>
      </c>
    </row>
    <row r="82" spans="3:8" x14ac:dyDescent="0.25">
      <c r="C82" s="21" t="s">
        <v>25</v>
      </c>
      <c r="D82" s="7" t="s">
        <v>26</v>
      </c>
      <c r="E82" s="64">
        <v>0.5</v>
      </c>
      <c r="F82" s="140">
        <v>82564.82142857142</v>
      </c>
      <c r="G82" s="66">
        <v>10.97</v>
      </c>
      <c r="H82" s="141">
        <f>(E82*F82)*G82</f>
        <v>452868.04553571425</v>
      </c>
    </row>
    <row r="83" spans="3:8" ht="25.5" x14ac:dyDescent="0.25">
      <c r="C83" s="5" t="s">
        <v>161</v>
      </c>
      <c r="D83" s="5" t="s">
        <v>38</v>
      </c>
      <c r="E83" s="39">
        <v>3.15</v>
      </c>
      <c r="F83" s="29">
        <v>7155.6178571428572</v>
      </c>
      <c r="G83" s="25">
        <f>2.2*4</f>
        <v>8.8000000000000007</v>
      </c>
      <c r="H83" s="111">
        <f>((E83*F83)*G83)+((E84*F84)*G84)</f>
        <v>438356.01217571425</v>
      </c>
    </row>
    <row r="84" spans="3:8" ht="26.25" thickBot="1" x14ac:dyDescent="0.3">
      <c r="C84" s="68" t="s">
        <v>161</v>
      </c>
      <c r="D84" s="68" t="s">
        <v>38</v>
      </c>
      <c r="E84" s="69">
        <v>2.84</v>
      </c>
      <c r="F84" s="70">
        <v>7155.6178571428572</v>
      </c>
      <c r="G84" s="71">
        <v>11.81</v>
      </c>
      <c r="H84" s="112">
        <v>438356.01217571425</v>
      </c>
    </row>
    <row r="85" spans="3:8" ht="25.5" x14ac:dyDescent="0.25">
      <c r="C85" s="83" t="s">
        <v>184</v>
      </c>
      <c r="D85" s="56" t="s">
        <v>14</v>
      </c>
      <c r="E85" s="57">
        <v>1.1000000000000001</v>
      </c>
      <c r="F85" s="58">
        <v>46786.732142857145</v>
      </c>
      <c r="G85" s="59">
        <v>8.42</v>
      </c>
      <c r="H85" s="53">
        <f>(E85*F85)*G85</f>
        <v>433338.71310714295</v>
      </c>
    </row>
    <row r="86" spans="3:8" ht="24.75" thickBot="1" x14ac:dyDescent="0.3">
      <c r="C86" s="107" t="s">
        <v>21</v>
      </c>
      <c r="D86" s="73" t="s">
        <v>22</v>
      </c>
      <c r="E86" s="74">
        <v>0.5</v>
      </c>
      <c r="F86" s="82">
        <v>29613.249285714286</v>
      </c>
      <c r="G86" s="75">
        <v>13.58</v>
      </c>
      <c r="H86" s="142">
        <f>((E86*F86)*G86)+((E87*F87)*G87)</f>
        <v>363502.63498214283</v>
      </c>
    </row>
    <row r="87" spans="3:8" ht="24" x14ac:dyDescent="0.25">
      <c r="C87" s="21" t="s">
        <v>21</v>
      </c>
      <c r="D87" s="7" t="s">
        <v>22</v>
      </c>
      <c r="E87" s="64">
        <v>0.5</v>
      </c>
      <c r="F87" s="65">
        <v>29613.249285714286</v>
      </c>
      <c r="G87" s="66">
        <v>10.97</v>
      </c>
      <c r="H87" s="110">
        <v>363502.63498214283</v>
      </c>
    </row>
    <row r="88" spans="3:8" x14ac:dyDescent="0.25">
      <c r="C88" s="11" t="s">
        <v>67</v>
      </c>
      <c r="D88" s="11" t="s">
        <v>18</v>
      </c>
      <c r="E88" s="41">
        <v>0.68</v>
      </c>
      <c r="F88" s="32">
        <v>79200</v>
      </c>
      <c r="G88" s="25">
        <v>6.58</v>
      </c>
      <c r="H88" s="144">
        <f>(E88*F88)*G88</f>
        <v>354372.48000000004</v>
      </c>
    </row>
    <row r="89" spans="3:8" ht="15.75" thickBot="1" x14ac:dyDescent="0.3">
      <c r="C89" s="102" t="s">
        <v>127</v>
      </c>
      <c r="D89" s="102" t="s">
        <v>29</v>
      </c>
      <c r="E89" s="103">
        <v>1.5</v>
      </c>
      <c r="F89" s="104">
        <v>2531.9878571428571</v>
      </c>
      <c r="G89" s="71">
        <v>90</v>
      </c>
      <c r="H89" s="145">
        <f>(E89*F89)*G89</f>
        <v>341818.36071428569</v>
      </c>
    </row>
    <row r="90" spans="3:8" ht="15.75" thickBot="1" x14ac:dyDescent="0.3">
      <c r="C90" s="78" t="s">
        <v>54</v>
      </c>
      <c r="D90" s="78" t="s">
        <v>38</v>
      </c>
      <c r="E90" s="79">
        <v>4</v>
      </c>
      <c r="F90" s="80">
        <v>1651.2964285714286</v>
      </c>
      <c r="G90" s="81">
        <v>49.84</v>
      </c>
      <c r="H90" s="142">
        <f>((E90*F90)*G90)+((E91*F91)*G91)</f>
        <v>333547.65600000002</v>
      </c>
    </row>
    <row r="91" spans="3:8" x14ac:dyDescent="0.25">
      <c r="C91" s="13" t="s">
        <v>54</v>
      </c>
      <c r="D91" s="88" t="s">
        <v>38</v>
      </c>
      <c r="E91" s="89">
        <v>3.6</v>
      </c>
      <c r="F91" s="90">
        <v>1207</v>
      </c>
      <c r="G91" s="66">
        <v>1</v>
      </c>
      <c r="H91" s="130">
        <v>333547.65600000002</v>
      </c>
    </row>
    <row r="92" spans="3:8" ht="26.25" thickBot="1" x14ac:dyDescent="0.3">
      <c r="C92" s="68" t="s">
        <v>185</v>
      </c>
      <c r="D92" s="68" t="s">
        <v>26</v>
      </c>
      <c r="E92" s="69">
        <v>5</v>
      </c>
      <c r="F92" s="70">
        <v>7595.9635714285714</v>
      </c>
      <c r="G92" s="71">
        <v>8.42</v>
      </c>
      <c r="H92" s="97">
        <f>(E92*F92)*G92</f>
        <v>319790.06635714287</v>
      </c>
    </row>
    <row r="93" spans="3:8" ht="15.75" thickBot="1" x14ac:dyDescent="0.3">
      <c r="C93" s="113" t="s">
        <v>93</v>
      </c>
      <c r="D93" s="113" t="s">
        <v>76</v>
      </c>
      <c r="E93" s="114">
        <v>1.04</v>
      </c>
      <c r="F93" s="156">
        <v>9425</v>
      </c>
      <c r="G93" s="81">
        <v>30</v>
      </c>
      <c r="H93" s="53">
        <f>(E93*F93)*G93</f>
        <v>294060</v>
      </c>
    </row>
    <row r="94" spans="3:8" x14ac:dyDescent="0.25">
      <c r="C94" s="99" t="s">
        <v>133</v>
      </c>
      <c r="D94" s="99" t="s">
        <v>29</v>
      </c>
      <c r="E94" s="100">
        <v>0.1</v>
      </c>
      <c r="F94" s="101">
        <v>11999.420714285714</v>
      </c>
      <c r="G94" s="66">
        <v>90</v>
      </c>
      <c r="H94" s="130">
        <f>((E94*F94)*G94)+((E95*F95)*G95)+((E96*F96)*G96)+((E97*F97)*G97)+((E98*F98)*G98)+((E99*F99)*G99)</f>
        <v>282486.61849999998</v>
      </c>
    </row>
    <row r="95" spans="3:8" ht="15.75" thickBot="1" x14ac:dyDescent="0.3">
      <c r="C95" s="102" t="s">
        <v>133</v>
      </c>
      <c r="D95" s="102" t="s">
        <v>29</v>
      </c>
      <c r="E95" s="103">
        <v>0.1</v>
      </c>
      <c r="F95" s="104">
        <f>VLOOKUP(C95,'[1]EQUIPOS Y MAT. ACT 2022-2023'!$C$7:$F$1009,4,0)</f>
        <v>11999.420714285714</v>
      </c>
      <c r="G95" s="71">
        <v>15</v>
      </c>
      <c r="H95" s="131">
        <v>282486.61849999998</v>
      </c>
    </row>
    <row r="96" spans="3:8" x14ac:dyDescent="0.25">
      <c r="C96" s="14" t="s">
        <v>133</v>
      </c>
      <c r="D96" s="14" t="s">
        <v>29</v>
      </c>
      <c r="E96" s="115">
        <v>0.1</v>
      </c>
      <c r="F96" s="116">
        <v>11999.420714285714</v>
      </c>
      <c r="G96" s="59">
        <v>41</v>
      </c>
      <c r="H96" s="142">
        <v>282486.61849999998</v>
      </c>
    </row>
    <row r="97" spans="3:8" x14ac:dyDescent="0.25">
      <c r="C97" s="15" t="s">
        <v>133</v>
      </c>
      <c r="D97" s="15" t="s">
        <v>29</v>
      </c>
      <c r="E97" s="43">
        <v>0.1</v>
      </c>
      <c r="F97" s="34">
        <v>11999.420714285714</v>
      </c>
      <c r="G97" s="25">
        <v>70</v>
      </c>
      <c r="H97" s="142">
        <v>282486.61849999998</v>
      </c>
    </row>
    <row r="98" spans="3:8" x14ac:dyDescent="0.25">
      <c r="C98" s="15" t="s">
        <v>133</v>
      </c>
      <c r="D98" s="15" t="s">
        <v>29</v>
      </c>
      <c r="E98" s="43">
        <v>0.1</v>
      </c>
      <c r="F98" s="34">
        <v>11999.420714285714</v>
      </c>
      <c r="G98" s="25">
        <v>15</v>
      </c>
      <c r="H98" s="142">
        <v>282486.61849999998</v>
      </c>
    </row>
    <row r="99" spans="3:8" x14ac:dyDescent="0.25">
      <c r="C99" s="24" t="s">
        <v>133</v>
      </c>
      <c r="D99" s="11" t="s">
        <v>26</v>
      </c>
      <c r="E99" s="41">
        <v>0.1</v>
      </c>
      <c r="F99" s="33">
        <v>5300</v>
      </c>
      <c r="G99" s="25">
        <v>10</v>
      </c>
      <c r="H99" s="142">
        <v>282486.61849999998</v>
      </c>
    </row>
    <row r="100" spans="3:8" x14ac:dyDescent="0.25">
      <c r="C100" s="11" t="s">
        <v>75</v>
      </c>
      <c r="D100" s="11" t="s">
        <v>76</v>
      </c>
      <c r="E100" s="41">
        <v>1.04</v>
      </c>
      <c r="F100" s="33">
        <v>8606.5</v>
      </c>
      <c r="G100" s="25">
        <v>30</v>
      </c>
      <c r="H100" s="53">
        <f>(E100*F100)*G100</f>
        <v>268522.8</v>
      </c>
    </row>
    <row r="101" spans="3:8" x14ac:dyDescent="0.25">
      <c r="C101" s="26" t="s">
        <v>111</v>
      </c>
      <c r="D101" s="11" t="s">
        <v>26</v>
      </c>
      <c r="E101" s="41">
        <v>1</v>
      </c>
      <c r="F101" s="32">
        <v>232400</v>
      </c>
      <c r="G101" s="25">
        <v>1</v>
      </c>
      <c r="H101" s="53">
        <f>(E101*F101)*G101</f>
        <v>232400</v>
      </c>
    </row>
    <row r="102" spans="3:8" ht="38.25" x14ac:dyDescent="0.25">
      <c r="C102" s="5" t="s">
        <v>186</v>
      </c>
      <c r="D102" s="5" t="s">
        <v>26</v>
      </c>
      <c r="E102" s="39">
        <v>1</v>
      </c>
      <c r="F102" s="29">
        <v>27521.607142857141</v>
      </c>
      <c r="G102" s="25">
        <v>8.42</v>
      </c>
      <c r="H102" s="53">
        <f>(E102*F102)*G102</f>
        <v>231731.93214285714</v>
      </c>
    </row>
    <row r="103" spans="3:8" x14ac:dyDescent="0.25">
      <c r="C103" s="11" t="s">
        <v>81</v>
      </c>
      <c r="D103" s="11" t="s">
        <v>26</v>
      </c>
      <c r="E103" s="41">
        <v>0.02</v>
      </c>
      <c r="F103" s="33">
        <v>91352.12</v>
      </c>
      <c r="G103" s="25">
        <v>30</v>
      </c>
      <c r="H103" s="142">
        <f>((E103*F103)*G103)+((E104*F104)*G104)+((E105*F105)*G105)+((E106*F106)*G106)+((E107*F107)*G107)</f>
        <v>228298.19760000001</v>
      </c>
    </row>
    <row r="104" spans="3:8" x14ac:dyDescent="0.25">
      <c r="C104" s="11" t="s">
        <v>81</v>
      </c>
      <c r="D104" s="11" t="s">
        <v>26</v>
      </c>
      <c r="E104" s="41">
        <v>2.3E-2</v>
      </c>
      <c r="F104" s="33">
        <v>91352.12</v>
      </c>
      <c r="G104" s="25">
        <v>30</v>
      </c>
      <c r="H104" s="142">
        <v>228298.19760000001</v>
      </c>
    </row>
    <row r="105" spans="3:8" x14ac:dyDescent="0.25">
      <c r="C105" s="11" t="s">
        <v>81</v>
      </c>
      <c r="D105" s="11" t="s">
        <v>26</v>
      </c>
      <c r="E105" s="41">
        <v>2.3E-2</v>
      </c>
      <c r="F105" s="33">
        <v>91352.12</v>
      </c>
      <c r="G105" s="25">
        <v>30</v>
      </c>
      <c r="H105" s="142">
        <v>228298.19760000001</v>
      </c>
    </row>
    <row r="106" spans="3:8" ht="15.75" thickBot="1" x14ac:dyDescent="0.3">
      <c r="C106" s="17" t="s">
        <v>81</v>
      </c>
      <c r="D106" s="17" t="s">
        <v>26</v>
      </c>
      <c r="E106" s="94">
        <v>0.03</v>
      </c>
      <c r="F106" s="95">
        <v>47900</v>
      </c>
      <c r="G106" s="75">
        <v>30</v>
      </c>
      <c r="H106" s="142">
        <v>228298.19760000001</v>
      </c>
    </row>
    <row r="107" spans="3:8" x14ac:dyDescent="0.25">
      <c r="C107" s="13" t="s">
        <v>81</v>
      </c>
      <c r="D107" s="119" t="s">
        <v>26</v>
      </c>
      <c r="E107" s="120">
        <v>0.03</v>
      </c>
      <c r="F107" s="121">
        <v>47900</v>
      </c>
      <c r="G107" s="66">
        <v>3</v>
      </c>
      <c r="H107" s="130">
        <v>228298.19760000001</v>
      </c>
    </row>
    <row r="108" spans="3:8" ht="15.75" thickBot="1" x14ac:dyDescent="0.3">
      <c r="C108" s="108" t="s">
        <v>157</v>
      </c>
      <c r="D108" s="91" t="s">
        <v>16</v>
      </c>
      <c r="E108" s="92">
        <v>4</v>
      </c>
      <c r="F108" s="109">
        <v>5611</v>
      </c>
      <c r="G108" s="71">
        <v>10</v>
      </c>
      <c r="H108" s="97">
        <f>(E108*F108)*G108</f>
        <v>224440</v>
      </c>
    </row>
    <row r="109" spans="3:8" ht="15" customHeight="1" x14ac:dyDescent="0.25">
      <c r="C109" s="13" t="s">
        <v>98</v>
      </c>
      <c r="D109" s="13" t="s">
        <v>26</v>
      </c>
      <c r="E109" s="89">
        <v>1</v>
      </c>
      <c r="F109" s="90">
        <v>72632.69</v>
      </c>
      <c r="G109" s="66">
        <v>3</v>
      </c>
      <c r="H109" s="96">
        <f>(E109*F109)*G109</f>
        <v>217898.07</v>
      </c>
    </row>
    <row r="110" spans="3:8" ht="15.75" thickBot="1" x14ac:dyDescent="0.3">
      <c r="C110" s="102" t="s">
        <v>147</v>
      </c>
      <c r="D110" s="102" t="s">
        <v>29</v>
      </c>
      <c r="E110" s="103">
        <v>1</v>
      </c>
      <c r="F110" s="104">
        <v>790.64073000000008</v>
      </c>
      <c r="G110" s="71">
        <v>41</v>
      </c>
      <c r="H110" s="131">
        <f>((E110*F110)*G110)+((E111*F111)*G111)</f>
        <v>210756.28421571429</v>
      </c>
    </row>
    <row r="111" spans="3:8" x14ac:dyDescent="0.25">
      <c r="C111" s="99" t="s">
        <v>129</v>
      </c>
      <c r="D111" s="99" t="s">
        <v>29</v>
      </c>
      <c r="E111" s="100">
        <v>1.5</v>
      </c>
      <c r="F111" s="101">
        <v>1321.0371428571427</v>
      </c>
      <c r="G111" s="66">
        <v>90</v>
      </c>
      <c r="H111" s="110">
        <v>210756.28421571429</v>
      </c>
    </row>
    <row r="112" spans="3:8" ht="25.5" x14ac:dyDescent="0.25">
      <c r="C112" s="5" t="s">
        <v>189</v>
      </c>
      <c r="D112" s="5" t="s">
        <v>16</v>
      </c>
      <c r="E112" s="39">
        <v>2.5</v>
      </c>
      <c r="F112" s="29">
        <v>49538.892857142855</v>
      </c>
      <c r="G112" s="25">
        <v>1.7</v>
      </c>
      <c r="H112" s="144">
        <f>(E112*F112)*G112</f>
        <v>210540.29464285713</v>
      </c>
    </row>
    <row r="113" spans="3:8" x14ac:dyDescent="0.25">
      <c r="C113" s="24" t="s">
        <v>156</v>
      </c>
      <c r="D113" s="11" t="s">
        <v>26</v>
      </c>
      <c r="E113" s="41">
        <v>1</v>
      </c>
      <c r="F113" s="33">
        <v>19900</v>
      </c>
      <c r="G113" s="25">
        <v>10</v>
      </c>
      <c r="H113" s="144">
        <f>(E113*F113)*G113</f>
        <v>199000</v>
      </c>
    </row>
    <row r="114" spans="3:8" ht="25.5" x14ac:dyDescent="0.25">
      <c r="C114" s="15" t="s">
        <v>130</v>
      </c>
      <c r="D114" s="15" t="s">
        <v>29</v>
      </c>
      <c r="E114" s="43">
        <v>1</v>
      </c>
      <c r="F114" s="34">
        <v>1827.4347142857141</v>
      </c>
      <c r="G114" s="25">
        <v>90</v>
      </c>
      <c r="H114" s="111">
        <f>((E114*F114)*G114)+((E115*F115)*G115)</f>
        <v>191880.64499999996</v>
      </c>
    </row>
    <row r="115" spans="3:8" ht="26.25" thickBot="1" x14ac:dyDescent="0.3">
      <c r="C115" s="102" t="s">
        <v>130</v>
      </c>
      <c r="D115" s="102" t="s">
        <v>29</v>
      </c>
      <c r="E115" s="103">
        <v>1</v>
      </c>
      <c r="F115" s="104">
        <f>VLOOKUP(C115,'[1]EQUIPOS Y MAT. ACT 2022-2023'!$C$7:$F$1009,4,0)</f>
        <v>1827.4347142857141</v>
      </c>
      <c r="G115" s="71">
        <v>15</v>
      </c>
      <c r="H115" s="112">
        <v>191880.64499999996</v>
      </c>
    </row>
    <row r="116" spans="3:8" ht="25.5" x14ac:dyDescent="0.25">
      <c r="C116" s="56" t="s">
        <v>188</v>
      </c>
      <c r="D116" s="56" t="s">
        <v>26</v>
      </c>
      <c r="E116" s="57">
        <v>0.95</v>
      </c>
      <c r="F116" s="58">
        <v>104582.10714285714</v>
      </c>
      <c r="G116" s="59">
        <v>1.7</v>
      </c>
      <c r="H116" s="53">
        <f>(E116*F116)*G116</f>
        <v>168900.10303571427</v>
      </c>
    </row>
    <row r="117" spans="3:8" x14ac:dyDescent="0.25">
      <c r="C117" s="19" t="s">
        <v>45</v>
      </c>
      <c r="D117" s="5" t="s">
        <v>29</v>
      </c>
      <c r="E117" s="39">
        <v>11</v>
      </c>
      <c r="F117" s="29">
        <v>74.91</v>
      </c>
      <c r="G117" s="25">
        <v>123.34</v>
      </c>
      <c r="H117" s="142">
        <f>((E117*F117)*G117)+((E118*F118)*G118)+((E119*F119)*G119)</f>
        <v>162410.87280000001</v>
      </c>
    </row>
    <row r="118" spans="3:8" x14ac:dyDescent="0.25">
      <c r="C118" s="5" t="s">
        <v>45</v>
      </c>
      <c r="D118" s="5" t="s">
        <v>29</v>
      </c>
      <c r="E118" s="39">
        <v>11</v>
      </c>
      <c r="F118" s="29">
        <v>74.91</v>
      </c>
      <c r="G118" s="25">
        <v>60</v>
      </c>
      <c r="H118" s="142">
        <v>162410.87280000001</v>
      </c>
    </row>
    <row r="119" spans="3:8" x14ac:dyDescent="0.25">
      <c r="C119" s="11" t="s">
        <v>70</v>
      </c>
      <c r="D119" s="11" t="s">
        <v>18</v>
      </c>
      <c r="E119" s="41">
        <v>23</v>
      </c>
      <c r="F119" s="32">
        <v>74.91</v>
      </c>
      <c r="G119" s="25">
        <v>6.58</v>
      </c>
      <c r="H119" s="142">
        <v>162410.87280000001</v>
      </c>
    </row>
    <row r="120" spans="3:8" ht="26.25" thickBot="1" x14ac:dyDescent="0.3">
      <c r="C120" s="127" t="s">
        <v>179</v>
      </c>
      <c r="D120" s="127" t="s">
        <v>180</v>
      </c>
      <c r="E120" s="128">
        <v>16</v>
      </c>
      <c r="F120" s="129">
        <v>9666.6666666666661</v>
      </c>
      <c r="G120" s="75">
        <v>1</v>
      </c>
      <c r="H120" s="53">
        <f>(E120*F120)*G120</f>
        <v>154666.66666666666</v>
      </c>
    </row>
    <row r="121" spans="3:8" ht="27" x14ac:dyDescent="0.25">
      <c r="C121" s="13" t="s">
        <v>110</v>
      </c>
      <c r="D121" s="13" t="s">
        <v>26</v>
      </c>
      <c r="E121" s="89">
        <v>1</v>
      </c>
      <c r="F121" s="90">
        <v>153100</v>
      </c>
      <c r="G121" s="66">
        <v>1</v>
      </c>
      <c r="H121" s="96">
        <f>(E121*F121)*G121</f>
        <v>153100</v>
      </c>
    </row>
    <row r="122" spans="3:8" ht="15.75" thickBot="1" x14ac:dyDescent="0.3">
      <c r="C122" s="91" t="s">
        <v>115</v>
      </c>
      <c r="D122" s="91" t="s">
        <v>26</v>
      </c>
      <c r="E122" s="92">
        <v>1</v>
      </c>
      <c r="F122" s="93">
        <v>49900</v>
      </c>
      <c r="G122" s="71">
        <v>3</v>
      </c>
      <c r="H122" s="97">
        <f>(E122*F122)*G122</f>
        <v>149700</v>
      </c>
    </row>
    <row r="123" spans="3:8" x14ac:dyDescent="0.25">
      <c r="C123" s="21" t="s">
        <v>41</v>
      </c>
      <c r="D123" s="7" t="s">
        <v>26</v>
      </c>
      <c r="E123" s="64">
        <v>0.2</v>
      </c>
      <c r="F123" s="65">
        <v>1321.0371428571427</v>
      </c>
      <c r="G123" s="66">
        <v>417.45</v>
      </c>
      <c r="H123" s="130">
        <f>((E123*F123)*G123)+((E124*F124)*G124)</f>
        <v>141977.14589142858</v>
      </c>
    </row>
    <row r="124" spans="3:8" ht="15.75" thickBot="1" x14ac:dyDescent="0.3">
      <c r="C124" s="85" t="s">
        <v>41</v>
      </c>
      <c r="D124" s="68" t="s">
        <v>26</v>
      </c>
      <c r="E124" s="69">
        <v>0.2</v>
      </c>
      <c r="F124" s="70">
        <v>1321.0371428571427</v>
      </c>
      <c r="G124" s="71">
        <v>119.92</v>
      </c>
      <c r="H124" s="131">
        <v>141977.14589142858</v>
      </c>
    </row>
    <row r="125" spans="3:8" x14ac:dyDescent="0.25">
      <c r="C125" s="13" t="s">
        <v>89</v>
      </c>
      <c r="D125" s="13" t="s">
        <v>26</v>
      </c>
      <c r="E125" s="89">
        <v>3.33</v>
      </c>
      <c r="F125" s="121">
        <v>1221</v>
      </c>
      <c r="G125" s="66">
        <v>30</v>
      </c>
      <c r="H125" s="96">
        <f>(E125*F125)*G125</f>
        <v>121977.90000000001</v>
      </c>
    </row>
    <row r="126" spans="3:8" ht="15.75" thickBot="1" x14ac:dyDescent="0.3">
      <c r="C126" s="68" t="s">
        <v>160</v>
      </c>
      <c r="D126" s="68" t="s">
        <v>14</v>
      </c>
      <c r="E126" s="69">
        <v>0.1</v>
      </c>
      <c r="F126" s="70">
        <v>63299.696428571428</v>
      </c>
      <c r="G126" s="71">
        <f>2.2*4</f>
        <v>8.8000000000000007</v>
      </c>
      <c r="H126" s="131">
        <f>((E126*F126)*G126)+((E127*F127)*G127)</f>
        <v>115509.28604285716</v>
      </c>
    </row>
    <row r="127" spans="3:8" x14ac:dyDescent="0.25">
      <c r="C127" s="56" t="s">
        <v>160</v>
      </c>
      <c r="D127" s="56" t="s">
        <v>14</v>
      </c>
      <c r="E127" s="57">
        <v>0.08</v>
      </c>
      <c r="F127" s="58">
        <v>63299.696428571428</v>
      </c>
      <c r="G127" s="59">
        <v>11.81</v>
      </c>
      <c r="H127" s="142">
        <v>115509.28604285716</v>
      </c>
    </row>
    <row r="128" spans="3:8" x14ac:dyDescent="0.25">
      <c r="C128" s="11" t="s">
        <v>83</v>
      </c>
      <c r="D128" s="11" t="s">
        <v>76</v>
      </c>
      <c r="E128" s="41">
        <v>1.04</v>
      </c>
      <c r="F128" s="33">
        <v>3659</v>
      </c>
      <c r="G128" s="25">
        <v>30</v>
      </c>
      <c r="H128" s="53">
        <f t="shared" ref="H128:H137" si="1">(E128*F128)*G128</f>
        <v>114160.8</v>
      </c>
    </row>
    <row r="129" spans="3:8" ht="15.75" thickBot="1" x14ac:dyDescent="0.3">
      <c r="C129" s="73" t="s">
        <v>193</v>
      </c>
      <c r="D129" s="73" t="s">
        <v>18</v>
      </c>
      <c r="E129" s="74">
        <v>0.5</v>
      </c>
      <c r="F129" s="82">
        <v>132103.71428571429</v>
      </c>
      <c r="G129" s="75">
        <v>1.7</v>
      </c>
      <c r="H129" s="53">
        <f t="shared" si="1"/>
        <v>112288.15714285715</v>
      </c>
    </row>
    <row r="130" spans="3:8" x14ac:dyDescent="0.25">
      <c r="C130" s="13" t="s">
        <v>106</v>
      </c>
      <c r="D130" s="13" t="s">
        <v>26</v>
      </c>
      <c r="E130" s="89">
        <v>1</v>
      </c>
      <c r="F130" s="90">
        <v>36967.35</v>
      </c>
      <c r="G130" s="66">
        <v>3</v>
      </c>
      <c r="H130" s="96">
        <f t="shared" si="1"/>
        <v>110902.04999999999</v>
      </c>
    </row>
    <row r="131" spans="3:8" ht="15.75" thickBot="1" x14ac:dyDescent="0.3">
      <c r="C131" s="102" t="s">
        <v>143</v>
      </c>
      <c r="D131" s="102" t="s">
        <v>29</v>
      </c>
      <c r="E131" s="103">
        <v>2</v>
      </c>
      <c r="F131" s="104">
        <v>1349.6375969999999</v>
      </c>
      <c r="G131" s="71">
        <v>41</v>
      </c>
      <c r="H131" s="97">
        <f t="shared" si="1"/>
        <v>110670.28295399999</v>
      </c>
    </row>
    <row r="132" spans="3:8" x14ac:dyDescent="0.25">
      <c r="C132" s="13" t="s">
        <v>78</v>
      </c>
      <c r="D132" s="13" t="s">
        <v>26</v>
      </c>
      <c r="E132" s="89">
        <v>0.49</v>
      </c>
      <c r="F132" s="121">
        <v>7371</v>
      </c>
      <c r="G132" s="66">
        <v>30</v>
      </c>
      <c r="H132" s="141">
        <f t="shared" si="1"/>
        <v>108353.7</v>
      </c>
    </row>
    <row r="133" spans="3:8" x14ac:dyDescent="0.25">
      <c r="C133" s="11" t="s">
        <v>92</v>
      </c>
      <c r="D133" s="11" t="s">
        <v>26</v>
      </c>
      <c r="E133" s="41">
        <v>3.33</v>
      </c>
      <c r="F133" s="33">
        <v>1050</v>
      </c>
      <c r="G133" s="25">
        <v>30</v>
      </c>
      <c r="H133" s="144">
        <f t="shared" si="1"/>
        <v>104895</v>
      </c>
    </row>
    <row r="134" spans="3:8" ht="15.75" thickBot="1" x14ac:dyDescent="0.3">
      <c r="C134" s="91" t="s">
        <v>91</v>
      </c>
      <c r="D134" s="91" t="s">
        <v>26</v>
      </c>
      <c r="E134" s="92">
        <v>3.33</v>
      </c>
      <c r="F134" s="109">
        <v>1050</v>
      </c>
      <c r="G134" s="71">
        <v>30</v>
      </c>
      <c r="H134" s="145">
        <f t="shared" si="1"/>
        <v>104895</v>
      </c>
    </row>
    <row r="135" spans="3:8" ht="15.75" thickBot="1" x14ac:dyDescent="0.3">
      <c r="C135" s="84" t="s">
        <v>167</v>
      </c>
      <c r="D135" s="78" t="s">
        <v>123</v>
      </c>
      <c r="E135" s="79">
        <v>0.03</v>
      </c>
      <c r="F135" s="80">
        <v>71556.178571428565</v>
      </c>
      <c r="G135" s="81">
        <v>48</v>
      </c>
      <c r="H135" s="53">
        <f t="shared" si="1"/>
        <v>103040.89714285714</v>
      </c>
    </row>
    <row r="136" spans="3:8" x14ac:dyDescent="0.25">
      <c r="C136" s="99" t="s">
        <v>144</v>
      </c>
      <c r="D136" s="99" t="s">
        <v>29</v>
      </c>
      <c r="E136" s="100">
        <v>2</v>
      </c>
      <c r="F136" s="101">
        <v>1191.5094509999999</v>
      </c>
      <c r="G136" s="66">
        <v>41</v>
      </c>
      <c r="H136" s="96">
        <f t="shared" si="1"/>
        <v>97703.774981999988</v>
      </c>
    </row>
    <row r="137" spans="3:8" ht="15.75" thickBot="1" x14ac:dyDescent="0.3">
      <c r="C137" s="91" t="s">
        <v>77</v>
      </c>
      <c r="D137" s="91" t="s">
        <v>26</v>
      </c>
      <c r="E137" s="92">
        <v>0.57999999999999996</v>
      </c>
      <c r="F137" s="109">
        <v>5606</v>
      </c>
      <c r="G137" s="71">
        <v>30</v>
      </c>
      <c r="H137" s="97">
        <f t="shared" si="1"/>
        <v>97544.4</v>
      </c>
    </row>
    <row r="138" spans="3:8" x14ac:dyDescent="0.25">
      <c r="C138" s="56" t="s">
        <v>122</v>
      </c>
      <c r="D138" s="56" t="s">
        <v>123</v>
      </c>
      <c r="E138" s="57">
        <v>0.09</v>
      </c>
      <c r="F138" s="58">
        <v>60547.53571428571</v>
      </c>
      <c r="G138" s="59">
        <v>8.99</v>
      </c>
      <c r="H138" s="146">
        <f>((E138*F138)*G138)+((E139*F139)*G139)+((E140*F140)*G140)</f>
        <v>94247.469712857157</v>
      </c>
    </row>
    <row r="139" spans="3:8" ht="15.75" thickBot="1" x14ac:dyDescent="0.3">
      <c r="C139" s="73" t="s">
        <v>122</v>
      </c>
      <c r="D139" s="75" t="s">
        <v>165</v>
      </c>
      <c r="E139" s="74">
        <v>0.03</v>
      </c>
      <c r="F139" s="82">
        <v>60547.53571428571</v>
      </c>
      <c r="G139" s="75">
        <f>(11.81-0.9)*2.2</f>
        <v>24.002000000000002</v>
      </c>
      <c r="H139" s="146">
        <v>94247.469712857157</v>
      </c>
    </row>
    <row r="140" spans="3:8" x14ac:dyDescent="0.25">
      <c r="C140" s="13" t="s">
        <v>122</v>
      </c>
      <c r="D140" s="88" t="s">
        <v>165</v>
      </c>
      <c r="E140" s="89">
        <v>2.3E-2</v>
      </c>
      <c r="F140" s="90">
        <v>72200</v>
      </c>
      <c r="G140" s="66">
        <v>1</v>
      </c>
      <c r="H140" s="143">
        <v>94247.469712857157</v>
      </c>
    </row>
    <row r="141" spans="3:8" ht="26.25" thickBot="1" x14ac:dyDescent="0.3">
      <c r="C141" s="77" t="s">
        <v>171</v>
      </c>
      <c r="D141" s="68" t="s">
        <v>16</v>
      </c>
      <c r="E141" s="69">
        <v>0.7</v>
      </c>
      <c r="F141" s="70">
        <v>3522.7657142857142</v>
      </c>
      <c r="G141" s="71">
        <v>24</v>
      </c>
      <c r="H141" s="131">
        <f>((E141*F141)*G141)+((E142*F142)*G142)</f>
        <v>93001.014857142844</v>
      </c>
    </row>
    <row r="142" spans="3:8" ht="25.5" x14ac:dyDescent="0.25">
      <c r="C142" s="83" t="s">
        <v>171</v>
      </c>
      <c r="D142" s="56" t="s">
        <v>16</v>
      </c>
      <c r="E142" s="57">
        <v>0.4</v>
      </c>
      <c r="F142" s="58">
        <v>3522.7657142857142</v>
      </c>
      <c r="G142" s="59">
        <v>24</v>
      </c>
      <c r="H142" s="142">
        <v>93001.014857142844</v>
      </c>
    </row>
    <row r="143" spans="3:8" x14ac:dyDescent="0.25">
      <c r="C143" s="11" t="s">
        <v>64</v>
      </c>
      <c r="D143" s="11" t="s">
        <v>65</v>
      </c>
      <c r="E143" s="41">
        <v>0.77</v>
      </c>
      <c r="F143" s="32">
        <v>17820</v>
      </c>
      <c r="G143" s="25">
        <v>6.58</v>
      </c>
      <c r="H143" s="53">
        <f>(E143*F143)*G143</f>
        <v>90286.812000000005</v>
      </c>
    </row>
    <row r="144" spans="3:8" ht="15.75" thickBot="1" x14ac:dyDescent="0.3">
      <c r="C144" s="17" t="s">
        <v>114</v>
      </c>
      <c r="D144" s="17" t="s">
        <v>26</v>
      </c>
      <c r="E144" s="94">
        <v>1</v>
      </c>
      <c r="F144" s="117">
        <v>30000</v>
      </c>
      <c r="G144" s="75">
        <v>3</v>
      </c>
      <c r="H144" s="53">
        <f>(E144*F144)*G144</f>
        <v>90000</v>
      </c>
    </row>
    <row r="145" spans="3:8" x14ac:dyDescent="0.25">
      <c r="C145" s="13" t="s">
        <v>82</v>
      </c>
      <c r="D145" s="13" t="s">
        <v>26</v>
      </c>
      <c r="E145" s="89">
        <v>0.01</v>
      </c>
      <c r="F145" s="121">
        <v>44048.12</v>
      </c>
      <c r="G145" s="66">
        <v>30</v>
      </c>
      <c r="H145" s="130">
        <f>((E145*F145)*G145)+((E146*F146)*G146)+((E147*F147)*G147)+((E148*F148)*G148)+((E149*F149)*G149)</f>
        <v>81825.969600000011</v>
      </c>
    </row>
    <row r="146" spans="3:8" ht="15.75" thickBot="1" x14ac:dyDescent="0.3">
      <c r="C146" s="91" t="s">
        <v>82</v>
      </c>
      <c r="D146" s="91" t="s">
        <v>26</v>
      </c>
      <c r="E146" s="92">
        <v>1.2999999999999999E-2</v>
      </c>
      <c r="F146" s="109">
        <v>44048.12</v>
      </c>
      <c r="G146" s="71">
        <v>30</v>
      </c>
      <c r="H146" s="131">
        <v>81825.969600000011</v>
      </c>
    </row>
    <row r="147" spans="3:8" x14ac:dyDescent="0.25">
      <c r="C147" s="10" t="s">
        <v>82</v>
      </c>
      <c r="D147" s="10" t="s">
        <v>26</v>
      </c>
      <c r="E147" s="86">
        <v>1.2999999999999999E-2</v>
      </c>
      <c r="F147" s="87">
        <v>44048.12</v>
      </c>
      <c r="G147" s="59">
        <v>30</v>
      </c>
      <c r="H147" s="142">
        <v>81825.969600000011</v>
      </c>
    </row>
    <row r="148" spans="3:8" x14ac:dyDescent="0.25">
      <c r="C148" s="11" t="s">
        <v>82</v>
      </c>
      <c r="D148" s="11" t="s">
        <v>26</v>
      </c>
      <c r="E148" s="41">
        <v>0.02</v>
      </c>
      <c r="F148" s="33">
        <v>51900</v>
      </c>
      <c r="G148" s="25">
        <v>30</v>
      </c>
      <c r="H148" s="142">
        <v>81825.969600000011</v>
      </c>
    </row>
    <row r="149" spans="3:8" x14ac:dyDescent="0.25">
      <c r="C149" s="11" t="s">
        <v>82</v>
      </c>
      <c r="D149" s="11" t="s">
        <v>26</v>
      </c>
      <c r="E149" s="41">
        <v>0.02</v>
      </c>
      <c r="F149" s="33">
        <v>51900</v>
      </c>
      <c r="G149" s="25">
        <v>3</v>
      </c>
      <c r="H149" s="142">
        <v>81825.969600000011</v>
      </c>
    </row>
    <row r="150" spans="3:8" ht="15.75" thickBot="1" x14ac:dyDescent="0.3">
      <c r="C150" s="17" t="s">
        <v>88</v>
      </c>
      <c r="D150" s="17" t="s">
        <v>76</v>
      </c>
      <c r="E150" s="94">
        <v>1.04</v>
      </c>
      <c r="F150" s="95">
        <v>2607</v>
      </c>
      <c r="G150" s="75">
        <v>30</v>
      </c>
      <c r="H150" s="53">
        <f>(E150*F150)*G150</f>
        <v>81338.400000000009</v>
      </c>
    </row>
    <row r="151" spans="3:8" ht="15" customHeight="1" x14ac:dyDescent="0.25">
      <c r="C151" s="99" t="s">
        <v>142</v>
      </c>
      <c r="D151" s="99" t="s">
        <v>29</v>
      </c>
      <c r="E151" s="100">
        <v>1</v>
      </c>
      <c r="F151" s="101">
        <v>1982.150181</v>
      </c>
      <c r="G151" s="66">
        <v>41</v>
      </c>
      <c r="H151" s="96">
        <f>(E151*F151)*G151</f>
        <v>81268.157420999996</v>
      </c>
    </row>
    <row r="152" spans="3:8" ht="15.75" thickBot="1" x14ac:dyDescent="0.3">
      <c r="C152" s="124" t="s">
        <v>135</v>
      </c>
      <c r="D152" s="125" t="s">
        <v>29</v>
      </c>
      <c r="E152" s="126">
        <v>1</v>
      </c>
      <c r="F152" s="104">
        <v>770.60500000000002</v>
      </c>
      <c r="G152" s="71">
        <v>90</v>
      </c>
      <c r="H152" s="131">
        <f>((E152*F152)*G152)+((E153*F153)*G153)</f>
        <v>80913.524999999994</v>
      </c>
    </row>
    <row r="153" spans="3:8" x14ac:dyDescent="0.25">
      <c r="C153" s="133" t="s">
        <v>135</v>
      </c>
      <c r="D153" s="136" t="s">
        <v>29</v>
      </c>
      <c r="E153" s="137">
        <v>1</v>
      </c>
      <c r="F153" s="116">
        <f>VLOOKUP(C153,'[1]EQUIPOS Y MAT. ACT 2022-2023'!$C$7:$F$1009,4,0)</f>
        <v>770.60500000000002</v>
      </c>
      <c r="G153" s="59">
        <v>15</v>
      </c>
      <c r="H153" s="142">
        <v>80913.524999999994</v>
      </c>
    </row>
    <row r="154" spans="3:8" x14ac:dyDescent="0.25">
      <c r="C154" s="5" t="s">
        <v>51</v>
      </c>
      <c r="D154" s="5" t="s">
        <v>38</v>
      </c>
      <c r="E154" s="39">
        <v>0.05</v>
      </c>
      <c r="F154" s="29">
        <v>2697.1174999999998</v>
      </c>
      <c r="G154" s="25">
        <v>49.84</v>
      </c>
      <c r="H154" s="142">
        <f>((E154*F154)*G154)+((E155*F155)*G155)</f>
        <v>79462.475784999988</v>
      </c>
    </row>
    <row r="155" spans="3:8" x14ac:dyDescent="0.25">
      <c r="C155" s="5" t="s">
        <v>51</v>
      </c>
      <c r="D155" s="5" t="s">
        <v>38</v>
      </c>
      <c r="E155" s="39">
        <v>3</v>
      </c>
      <c r="F155" s="29">
        <v>2697.1174999999998</v>
      </c>
      <c r="G155" s="25">
        <v>8.99</v>
      </c>
      <c r="H155" s="142">
        <v>79462.475784999988</v>
      </c>
    </row>
    <row r="156" spans="3:8" x14ac:dyDescent="0.25">
      <c r="C156" s="5" t="s">
        <v>169</v>
      </c>
      <c r="D156" s="5" t="s">
        <v>38</v>
      </c>
      <c r="E156" s="39">
        <v>2.5</v>
      </c>
      <c r="F156" s="29">
        <v>1299.0198571428571</v>
      </c>
      <c r="G156" s="25">
        <v>24</v>
      </c>
      <c r="H156" s="53">
        <f t="shared" ref="H156:H178" si="2">(E156*F156)*G156</f>
        <v>77941.19142857143</v>
      </c>
    </row>
    <row r="157" spans="3:8" ht="27.75" thickBot="1" x14ac:dyDescent="0.3">
      <c r="C157" s="17" t="s">
        <v>113</v>
      </c>
      <c r="D157" s="17" t="s">
        <v>26</v>
      </c>
      <c r="E157" s="94">
        <v>1</v>
      </c>
      <c r="F157" s="117">
        <v>25900</v>
      </c>
      <c r="G157" s="75">
        <v>3</v>
      </c>
      <c r="H157" s="53">
        <f t="shared" si="2"/>
        <v>77700</v>
      </c>
    </row>
    <row r="158" spans="3:8" ht="15" customHeight="1" x14ac:dyDescent="0.25">
      <c r="C158" s="66" t="s">
        <v>124</v>
      </c>
      <c r="D158" s="7" t="s">
        <v>16</v>
      </c>
      <c r="E158" s="64">
        <v>1</v>
      </c>
      <c r="F158" s="65">
        <v>8357.9818299999988</v>
      </c>
      <c r="G158" s="66">
        <v>8.99</v>
      </c>
      <c r="H158" s="141">
        <f t="shared" si="2"/>
        <v>75138.256651699994</v>
      </c>
    </row>
    <row r="159" spans="3:8" x14ac:dyDescent="0.25">
      <c r="C159" s="22" t="s">
        <v>116</v>
      </c>
      <c r="D159" s="5" t="s">
        <v>117</v>
      </c>
      <c r="E159" s="39">
        <v>0.26</v>
      </c>
      <c r="F159" s="29">
        <v>31813.876992857142</v>
      </c>
      <c r="G159" s="25">
        <v>8.99</v>
      </c>
      <c r="H159" s="144">
        <f t="shared" si="2"/>
        <v>74361.756083104279</v>
      </c>
    </row>
    <row r="160" spans="3:8" ht="15.75" thickBot="1" x14ac:dyDescent="0.3">
      <c r="C160" s="102" t="s">
        <v>137</v>
      </c>
      <c r="D160" s="102" t="s">
        <v>29</v>
      </c>
      <c r="E160" s="103">
        <v>1.5</v>
      </c>
      <c r="F160" s="104">
        <f>VLOOKUP(C160,'[1]EQUIPOS Y MAT. ACT 2022-2023'!$C$7:$F$1009,4,0)</f>
        <v>2697.1174999999998</v>
      </c>
      <c r="G160" s="71">
        <v>15</v>
      </c>
      <c r="H160" s="145">
        <f t="shared" si="2"/>
        <v>60685.143749999996</v>
      </c>
    </row>
    <row r="161" spans="3:8" x14ac:dyDescent="0.25">
      <c r="C161" s="14" t="s">
        <v>128</v>
      </c>
      <c r="D161" s="14" t="s">
        <v>29</v>
      </c>
      <c r="E161" s="115">
        <v>1.5</v>
      </c>
      <c r="F161" s="116">
        <v>405.42629914285709</v>
      </c>
      <c r="G161" s="59">
        <v>90</v>
      </c>
      <c r="H161" s="53">
        <f t="shared" si="2"/>
        <v>54732.550384285707</v>
      </c>
    </row>
    <row r="162" spans="3:8" ht="15.75" thickBot="1" x14ac:dyDescent="0.3">
      <c r="C162" s="17" t="s">
        <v>94</v>
      </c>
      <c r="D162" s="17" t="s">
        <v>26</v>
      </c>
      <c r="E162" s="94">
        <v>0.65</v>
      </c>
      <c r="F162" s="95">
        <v>2688</v>
      </c>
      <c r="G162" s="75">
        <v>30</v>
      </c>
      <c r="H162" s="53">
        <f t="shared" si="2"/>
        <v>52416</v>
      </c>
    </row>
    <row r="163" spans="3:8" x14ac:dyDescent="0.25">
      <c r="C163" s="135" t="s">
        <v>150</v>
      </c>
      <c r="D163" s="135"/>
      <c r="E163" s="139">
        <v>1</v>
      </c>
      <c r="F163" s="101">
        <v>10000</v>
      </c>
      <c r="G163" s="66">
        <v>5</v>
      </c>
      <c r="H163" s="96">
        <f t="shared" si="2"/>
        <v>50000</v>
      </c>
    </row>
    <row r="164" spans="3:8" ht="15.75" thickBot="1" x14ac:dyDescent="0.3">
      <c r="C164" s="91" t="s">
        <v>175</v>
      </c>
      <c r="D164" s="91" t="s">
        <v>14</v>
      </c>
      <c r="E164" s="92">
        <v>1.1000000000000001</v>
      </c>
      <c r="F164" s="93">
        <v>43626</v>
      </c>
      <c r="G164" s="71">
        <v>1</v>
      </c>
      <c r="H164" s="97">
        <f t="shared" si="2"/>
        <v>47988.600000000006</v>
      </c>
    </row>
    <row r="165" spans="3:8" x14ac:dyDescent="0.25">
      <c r="C165" s="76" t="s">
        <v>118</v>
      </c>
      <c r="D165" s="7" t="s">
        <v>117</v>
      </c>
      <c r="E165" s="64">
        <v>0.16</v>
      </c>
      <c r="F165" s="65">
        <v>31814.977857142858</v>
      </c>
      <c r="G165" s="66">
        <v>8.99</v>
      </c>
      <c r="H165" s="141">
        <f t="shared" si="2"/>
        <v>45762.664149714292</v>
      </c>
    </row>
    <row r="166" spans="3:8" x14ac:dyDescent="0.25">
      <c r="C166" s="27" t="s">
        <v>151</v>
      </c>
      <c r="D166" s="27"/>
      <c r="E166" s="45">
        <v>1</v>
      </c>
      <c r="F166" s="34">
        <v>8900</v>
      </c>
      <c r="G166" s="25">
        <v>5</v>
      </c>
      <c r="H166" s="144">
        <f t="shared" si="2"/>
        <v>44500</v>
      </c>
    </row>
    <row r="167" spans="3:8" x14ac:dyDescent="0.25">
      <c r="C167" s="5" t="s">
        <v>190</v>
      </c>
      <c r="D167" s="5" t="s">
        <v>40</v>
      </c>
      <c r="E167" s="39">
        <v>0.25</v>
      </c>
      <c r="F167" s="29">
        <v>102580.73587142857</v>
      </c>
      <c r="G167" s="25">
        <v>1.7</v>
      </c>
      <c r="H167" s="144">
        <f t="shared" si="2"/>
        <v>43596.812745357136</v>
      </c>
    </row>
    <row r="168" spans="3:8" x14ac:dyDescent="0.25">
      <c r="C168" s="11" t="s">
        <v>80</v>
      </c>
      <c r="D168" s="11" t="s">
        <v>26</v>
      </c>
      <c r="E168" s="41">
        <v>0.4</v>
      </c>
      <c r="F168" s="33">
        <v>3212</v>
      </c>
      <c r="G168" s="25">
        <v>30</v>
      </c>
      <c r="H168" s="144">
        <f t="shared" si="2"/>
        <v>38544.000000000007</v>
      </c>
    </row>
    <row r="169" spans="3:8" ht="15.75" thickBot="1" x14ac:dyDescent="0.3">
      <c r="C169" s="91" t="s">
        <v>178</v>
      </c>
      <c r="D169" s="91" t="s">
        <v>26</v>
      </c>
      <c r="E169" s="92">
        <v>1</v>
      </c>
      <c r="F169" s="93">
        <v>33523</v>
      </c>
      <c r="G169" s="71">
        <v>1</v>
      </c>
      <c r="H169" s="145">
        <f t="shared" si="2"/>
        <v>33523</v>
      </c>
    </row>
    <row r="170" spans="3:8" ht="15" customHeight="1" x14ac:dyDescent="0.25">
      <c r="C170" s="99" t="s">
        <v>139</v>
      </c>
      <c r="D170" s="99" t="s">
        <v>29</v>
      </c>
      <c r="E170" s="100">
        <v>1.5</v>
      </c>
      <c r="F170" s="101">
        <f>VLOOKUP(C170,'[1]EQUIPOS Y MAT. ACT 2022-2023'!$C$7:$F$1009,4,0)</f>
        <v>1486.1667857142857</v>
      </c>
      <c r="G170" s="66">
        <v>15</v>
      </c>
      <c r="H170" s="141">
        <f t="shared" si="2"/>
        <v>33438.752678571429</v>
      </c>
    </row>
    <row r="171" spans="3:8" x14ac:dyDescent="0.25">
      <c r="C171" s="18" t="s">
        <v>181</v>
      </c>
      <c r="D171" s="18" t="s">
        <v>38</v>
      </c>
      <c r="E171" s="46">
        <v>3.7800000000000002</v>
      </c>
      <c r="F171" s="36">
        <v>8500</v>
      </c>
      <c r="G171" s="25">
        <v>1</v>
      </c>
      <c r="H171" s="144">
        <f t="shared" si="2"/>
        <v>32130.000000000004</v>
      </c>
    </row>
    <row r="172" spans="3:8" ht="15.75" thickBot="1" x14ac:dyDescent="0.3">
      <c r="C172" s="77" t="s">
        <v>191</v>
      </c>
      <c r="D172" s="68" t="s">
        <v>40</v>
      </c>
      <c r="E172" s="69">
        <v>0.25</v>
      </c>
      <c r="F172" s="70">
        <v>72657.042857142849</v>
      </c>
      <c r="G172" s="71">
        <v>1.7</v>
      </c>
      <c r="H172" s="145">
        <f t="shared" si="2"/>
        <v>30879.243214285711</v>
      </c>
    </row>
    <row r="173" spans="3:8" x14ac:dyDescent="0.25">
      <c r="C173" s="10" t="s">
        <v>66</v>
      </c>
      <c r="D173" s="10" t="s">
        <v>65</v>
      </c>
      <c r="E173" s="86">
        <v>0.34</v>
      </c>
      <c r="F173" s="105">
        <v>13750</v>
      </c>
      <c r="G173" s="59">
        <v>6.58</v>
      </c>
      <c r="H173" s="53">
        <f t="shared" si="2"/>
        <v>30761.5</v>
      </c>
    </row>
    <row r="174" spans="3:8" ht="15.75" thickBot="1" x14ac:dyDescent="0.3">
      <c r="C174" s="17" t="s">
        <v>90</v>
      </c>
      <c r="D174" s="17" t="s">
        <v>26</v>
      </c>
      <c r="E174" s="94">
        <v>2</v>
      </c>
      <c r="F174" s="95">
        <v>503</v>
      </c>
      <c r="G174" s="75">
        <v>30</v>
      </c>
      <c r="H174" s="53">
        <f t="shared" si="2"/>
        <v>30180</v>
      </c>
    </row>
    <row r="175" spans="3:8" x14ac:dyDescent="0.25">
      <c r="C175" s="13" t="s">
        <v>101</v>
      </c>
      <c r="D175" s="13" t="s">
        <v>26</v>
      </c>
      <c r="E175" s="89">
        <v>1</v>
      </c>
      <c r="F175" s="90">
        <v>9544</v>
      </c>
      <c r="G175" s="66">
        <v>3</v>
      </c>
      <c r="H175" s="96">
        <f t="shared" si="2"/>
        <v>28632</v>
      </c>
    </row>
    <row r="176" spans="3:8" ht="15.75" thickBot="1" x14ac:dyDescent="0.3">
      <c r="C176" s="77" t="s">
        <v>168</v>
      </c>
      <c r="D176" s="68" t="s">
        <v>123</v>
      </c>
      <c r="E176" s="69">
        <v>4.2000000000000003E-2</v>
      </c>
      <c r="F176" s="70">
        <v>71556.178571428565</v>
      </c>
      <c r="G176" s="71">
        <v>8.42</v>
      </c>
      <c r="H176" s="97">
        <f t="shared" si="2"/>
        <v>25305.126990000001</v>
      </c>
    </row>
    <row r="177" spans="3:8" x14ac:dyDescent="0.25">
      <c r="C177" s="98" t="s">
        <v>158</v>
      </c>
      <c r="D177" s="10" t="s">
        <v>16</v>
      </c>
      <c r="E177" s="86">
        <v>2</v>
      </c>
      <c r="F177" s="87">
        <v>1201.68</v>
      </c>
      <c r="G177" s="59">
        <v>10</v>
      </c>
      <c r="H177" s="53">
        <f t="shared" si="2"/>
        <v>24033.600000000002</v>
      </c>
    </row>
    <row r="178" spans="3:8" x14ac:dyDescent="0.25">
      <c r="C178" s="11" t="s">
        <v>84</v>
      </c>
      <c r="D178" s="11" t="s">
        <v>26</v>
      </c>
      <c r="E178" s="41">
        <v>0.51</v>
      </c>
      <c r="F178" s="33">
        <v>1563</v>
      </c>
      <c r="G178" s="25">
        <v>30</v>
      </c>
      <c r="H178" s="53">
        <f t="shared" si="2"/>
        <v>23913.9</v>
      </c>
    </row>
    <row r="179" spans="3:8" ht="27" x14ac:dyDescent="0.25">
      <c r="C179" s="11" t="s">
        <v>102</v>
      </c>
      <c r="D179" s="11" t="s">
        <v>26</v>
      </c>
      <c r="E179" s="41">
        <v>0.2</v>
      </c>
      <c r="F179" s="32">
        <v>20645.099999999999</v>
      </c>
      <c r="G179" s="25">
        <v>3</v>
      </c>
      <c r="H179" s="142">
        <f>((E179*F179)*G179)+((E180*F180)*G180)+((E181*F181)*G181)</f>
        <v>23535.413999999997</v>
      </c>
    </row>
    <row r="180" spans="3:8" ht="27.75" thickBot="1" x14ac:dyDescent="0.3">
      <c r="C180" s="17" t="s">
        <v>102</v>
      </c>
      <c r="D180" s="17" t="s">
        <v>26</v>
      </c>
      <c r="E180" s="94">
        <v>0.15</v>
      </c>
      <c r="F180" s="117">
        <v>20645.099999999999</v>
      </c>
      <c r="G180" s="75">
        <v>3</v>
      </c>
      <c r="H180" s="142">
        <v>23535.413999999997</v>
      </c>
    </row>
    <row r="181" spans="3:8" ht="27" x14ac:dyDescent="0.25">
      <c r="C181" s="13" t="s">
        <v>102</v>
      </c>
      <c r="D181" s="13" t="s">
        <v>26</v>
      </c>
      <c r="E181" s="89">
        <v>0.09</v>
      </c>
      <c r="F181" s="90">
        <v>20645.099999999999</v>
      </c>
      <c r="G181" s="66">
        <v>1</v>
      </c>
      <c r="H181" s="130">
        <v>23535.413999999997</v>
      </c>
    </row>
    <row r="182" spans="3:8" ht="15.75" thickBot="1" x14ac:dyDescent="0.3">
      <c r="C182" s="102" t="s">
        <v>138</v>
      </c>
      <c r="D182" s="102" t="s">
        <v>29</v>
      </c>
      <c r="E182" s="103">
        <v>1.5</v>
      </c>
      <c r="F182" s="104">
        <f>VLOOKUP(C182,'[1]EQUIPOS Y MAT. ACT 2022-2023'!$C$7:$F$1009,4,0)</f>
        <v>1045.8210714285715</v>
      </c>
      <c r="G182" s="71">
        <v>15</v>
      </c>
      <c r="H182" s="97">
        <f t="shared" ref="H182:H190" si="3">(E182*F182)*G182</f>
        <v>23530.974107142858</v>
      </c>
    </row>
    <row r="183" spans="3:8" ht="27" x14ac:dyDescent="0.25">
      <c r="C183" s="13" t="s">
        <v>173</v>
      </c>
      <c r="D183" s="13" t="s">
        <v>26</v>
      </c>
      <c r="E183" s="89">
        <v>30</v>
      </c>
      <c r="F183" s="90">
        <v>700</v>
      </c>
      <c r="G183" s="66">
        <v>1</v>
      </c>
      <c r="H183" s="141">
        <f t="shared" si="3"/>
        <v>21000</v>
      </c>
    </row>
    <row r="184" spans="3:8" x14ac:dyDescent="0.25">
      <c r="C184" s="5" t="s">
        <v>119</v>
      </c>
      <c r="D184" s="5" t="s">
        <v>38</v>
      </c>
      <c r="E184" s="39">
        <v>3</v>
      </c>
      <c r="F184" s="29">
        <v>753.87186285714279</v>
      </c>
      <c r="G184" s="25">
        <v>8.99</v>
      </c>
      <c r="H184" s="144">
        <f t="shared" si="3"/>
        <v>20331.924141257143</v>
      </c>
    </row>
    <row r="185" spans="3:8" ht="15.75" thickBot="1" x14ac:dyDescent="0.3">
      <c r="C185" s="91" t="s">
        <v>79</v>
      </c>
      <c r="D185" s="91" t="s">
        <v>26</v>
      </c>
      <c r="E185" s="92">
        <v>0.22</v>
      </c>
      <c r="F185" s="109">
        <v>2950</v>
      </c>
      <c r="G185" s="71">
        <v>30</v>
      </c>
      <c r="H185" s="145">
        <f t="shared" si="3"/>
        <v>19470</v>
      </c>
    </row>
    <row r="186" spans="3:8" x14ac:dyDescent="0.25">
      <c r="C186" s="10" t="s">
        <v>85</v>
      </c>
      <c r="D186" s="10" t="s">
        <v>26</v>
      </c>
      <c r="E186" s="86">
        <v>0.28999999999999998</v>
      </c>
      <c r="F186" s="87">
        <v>2174</v>
      </c>
      <c r="G186" s="59">
        <v>30</v>
      </c>
      <c r="H186" s="53">
        <f t="shared" si="3"/>
        <v>18913.8</v>
      </c>
    </row>
    <row r="187" spans="3:8" ht="40.5" x14ac:dyDescent="0.25">
      <c r="C187" s="11" t="s">
        <v>112</v>
      </c>
      <c r="D187" s="11" t="s">
        <v>26</v>
      </c>
      <c r="E187" s="41">
        <v>1</v>
      </c>
      <c r="F187" s="32">
        <v>18900</v>
      </c>
      <c r="G187" s="25">
        <v>1</v>
      </c>
      <c r="H187" s="53">
        <f t="shared" si="3"/>
        <v>18900</v>
      </c>
    </row>
    <row r="188" spans="3:8" x14ac:dyDescent="0.25">
      <c r="C188" s="12" t="s">
        <v>96</v>
      </c>
      <c r="D188" s="11" t="s">
        <v>26</v>
      </c>
      <c r="E188" s="42">
        <v>1</v>
      </c>
      <c r="F188" s="33">
        <v>6128</v>
      </c>
      <c r="G188" s="25">
        <v>3</v>
      </c>
      <c r="H188" s="53">
        <f t="shared" si="3"/>
        <v>18384</v>
      </c>
    </row>
    <row r="189" spans="3:8" x14ac:dyDescent="0.25">
      <c r="C189" s="5" t="s">
        <v>192</v>
      </c>
      <c r="D189" s="5" t="s">
        <v>40</v>
      </c>
      <c r="E189" s="39">
        <v>0.5</v>
      </c>
      <c r="F189" s="29">
        <v>19815.557142857142</v>
      </c>
      <c r="G189" s="25">
        <v>1.7</v>
      </c>
      <c r="H189" s="53">
        <f t="shared" si="3"/>
        <v>16843.223571428571</v>
      </c>
    </row>
    <row r="190" spans="3:8" x14ac:dyDescent="0.25">
      <c r="C190" s="11" t="s">
        <v>71</v>
      </c>
      <c r="D190" s="11" t="s">
        <v>72</v>
      </c>
      <c r="E190" s="41">
        <v>0.08</v>
      </c>
      <c r="F190" s="32">
        <v>29500.959999999999</v>
      </c>
      <c r="G190" s="25">
        <v>6.58</v>
      </c>
      <c r="H190" s="53">
        <f t="shared" si="3"/>
        <v>15529.305343999999</v>
      </c>
    </row>
    <row r="191" spans="3:8" ht="27" x14ac:dyDescent="0.25">
      <c r="C191" s="11" t="s">
        <v>100</v>
      </c>
      <c r="D191" s="26" t="s">
        <v>26</v>
      </c>
      <c r="E191" s="41">
        <v>1</v>
      </c>
      <c r="F191" s="32">
        <v>3113</v>
      </c>
      <c r="G191" s="25">
        <v>3</v>
      </c>
      <c r="H191" s="142">
        <f>((E191*F191)*G191)+((E192*F192)*G192)</f>
        <v>12452</v>
      </c>
    </row>
    <row r="192" spans="3:8" ht="27" x14ac:dyDescent="0.25">
      <c r="C192" s="11" t="s">
        <v>100</v>
      </c>
      <c r="D192" s="11" t="s">
        <v>26</v>
      </c>
      <c r="E192" s="41">
        <v>1</v>
      </c>
      <c r="F192" s="32">
        <v>3113</v>
      </c>
      <c r="G192" s="25">
        <v>1</v>
      </c>
      <c r="H192" s="142">
        <v>12452</v>
      </c>
    </row>
    <row r="193" spans="3:8" x14ac:dyDescent="0.25">
      <c r="C193" s="11" t="s">
        <v>95</v>
      </c>
      <c r="D193" s="11" t="s">
        <v>26</v>
      </c>
      <c r="E193" s="41">
        <v>0.2</v>
      </c>
      <c r="F193" s="33">
        <v>2026</v>
      </c>
      <c r="G193" s="25">
        <v>30</v>
      </c>
      <c r="H193" s="53">
        <f>(E193*F193)*G193</f>
        <v>12156.000000000002</v>
      </c>
    </row>
    <row r="194" spans="3:8" x14ac:dyDescent="0.25">
      <c r="C194" s="12" t="s">
        <v>97</v>
      </c>
      <c r="D194" s="11" t="s">
        <v>26</v>
      </c>
      <c r="E194" s="42">
        <v>1</v>
      </c>
      <c r="F194" s="33">
        <v>3904</v>
      </c>
      <c r="G194" s="25">
        <v>3</v>
      </c>
      <c r="H194" s="53">
        <f>(E194*F194)*G194</f>
        <v>11712</v>
      </c>
    </row>
    <row r="195" spans="3:8" x14ac:dyDescent="0.25">
      <c r="C195" s="11" t="s">
        <v>68</v>
      </c>
      <c r="D195" s="11" t="s">
        <v>18</v>
      </c>
      <c r="E195" s="41">
        <v>2</v>
      </c>
      <c r="F195" s="32">
        <v>532.29</v>
      </c>
      <c r="G195" s="25">
        <v>6.58</v>
      </c>
      <c r="H195" s="53">
        <f>(E195*F195)*G195</f>
        <v>7004.9363999999996</v>
      </c>
    </row>
    <row r="196" spans="3:8" x14ac:dyDescent="0.25">
      <c r="C196" s="5" t="s">
        <v>55</v>
      </c>
      <c r="D196" s="5" t="s">
        <v>38</v>
      </c>
      <c r="E196" s="39">
        <v>0.01</v>
      </c>
      <c r="F196" s="29">
        <v>12770.025714285714</v>
      </c>
      <c r="G196" s="25">
        <v>49.84</v>
      </c>
      <c r="H196" s="53">
        <f>(E196*F196)*G196</f>
        <v>6364.5808160000006</v>
      </c>
    </row>
    <row r="197" spans="3:8" x14ac:dyDescent="0.25">
      <c r="C197" s="12" t="s">
        <v>109</v>
      </c>
      <c r="D197" s="11" t="s">
        <v>108</v>
      </c>
      <c r="E197" s="42">
        <v>2.5000000000000001E-2</v>
      </c>
      <c r="F197" s="32">
        <v>47900</v>
      </c>
      <c r="G197" s="25">
        <v>3</v>
      </c>
      <c r="H197" s="142">
        <f>((E197*F197)*G197)+((E198*F198)*G198)</f>
        <v>4790</v>
      </c>
    </row>
    <row r="198" spans="3:8" x14ac:dyDescent="0.25">
      <c r="C198" s="12" t="s">
        <v>109</v>
      </c>
      <c r="D198" s="11" t="s">
        <v>108</v>
      </c>
      <c r="E198" s="42">
        <v>2.5000000000000001E-2</v>
      </c>
      <c r="F198" s="32">
        <v>47900</v>
      </c>
      <c r="G198" s="25">
        <v>1</v>
      </c>
      <c r="H198" s="142">
        <v>4790</v>
      </c>
    </row>
    <row r="199" spans="3:8" x14ac:dyDescent="0.25">
      <c r="C199" s="11" t="s">
        <v>86</v>
      </c>
      <c r="D199" s="11" t="s">
        <v>26</v>
      </c>
      <c r="E199" s="41">
        <v>0.18</v>
      </c>
      <c r="F199" s="33">
        <v>825</v>
      </c>
      <c r="G199" s="25">
        <v>30</v>
      </c>
      <c r="H199" s="53">
        <f>(E199*F199)*G199</f>
        <v>4455</v>
      </c>
    </row>
    <row r="200" spans="3:8" ht="27" x14ac:dyDescent="0.25">
      <c r="C200" s="12" t="s">
        <v>107</v>
      </c>
      <c r="D200" s="26" t="s">
        <v>108</v>
      </c>
      <c r="E200" s="42">
        <v>0.02</v>
      </c>
      <c r="F200" s="32">
        <v>51900</v>
      </c>
      <c r="G200" s="25">
        <v>3</v>
      </c>
      <c r="H200" s="142">
        <f>((E200*F200)*G200)+((E201*F201)*G201)</f>
        <v>4152</v>
      </c>
    </row>
    <row r="201" spans="3:8" ht="27" x14ac:dyDescent="0.25">
      <c r="C201" s="12" t="s">
        <v>107</v>
      </c>
      <c r="D201" s="26" t="s">
        <v>108</v>
      </c>
      <c r="E201" s="42">
        <v>0.02</v>
      </c>
      <c r="F201" s="32">
        <v>51900</v>
      </c>
      <c r="G201" s="25">
        <v>1</v>
      </c>
      <c r="H201" s="142">
        <v>4152</v>
      </c>
    </row>
    <row r="202" spans="3:8" ht="27" x14ac:dyDescent="0.25">
      <c r="C202" s="11" t="s">
        <v>177</v>
      </c>
      <c r="D202" s="11" t="s">
        <v>26</v>
      </c>
      <c r="E202" s="41">
        <v>1</v>
      </c>
      <c r="F202" s="32">
        <v>3904</v>
      </c>
      <c r="G202" s="25">
        <v>1</v>
      </c>
      <c r="H202" s="53">
        <f>(E202*F202)*G202</f>
        <v>3904</v>
      </c>
    </row>
    <row r="203" spans="3:8" x14ac:dyDescent="0.25">
      <c r="C203" s="5" t="s">
        <v>172</v>
      </c>
      <c r="D203" s="5" t="s">
        <v>22</v>
      </c>
      <c r="E203" s="39">
        <v>0.1</v>
      </c>
      <c r="F203" s="29">
        <v>1497.1754285714285</v>
      </c>
      <c r="G203" s="25">
        <v>24</v>
      </c>
      <c r="H203" s="53">
        <f>(E203*F203)*G203</f>
        <v>3593.2210285714286</v>
      </c>
    </row>
    <row r="204" spans="3:8" x14ac:dyDescent="0.25">
      <c r="C204" s="11" t="s">
        <v>87</v>
      </c>
      <c r="D204" s="11" t="s">
        <v>26</v>
      </c>
      <c r="E204" s="41">
        <v>0.03</v>
      </c>
      <c r="F204" s="33">
        <v>1850</v>
      </c>
      <c r="G204" s="25">
        <v>30</v>
      </c>
      <c r="H204" s="53">
        <f>(E204*F204)*G204</f>
        <v>1665</v>
      </c>
    </row>
    <row r="205" spans="3:8" ht="15.75" thickBot="1" x14ac:dyDescent="0.3">
      <c r="C205" s="17" t="s">
        <v>69</v>
      </c>
      <c r="D205" s="17" t="s">
        <v>18</v>
      </c>
      <c r="E205" s="94">
        <v>3</v>
      </c>
      <c r="F205" s="117">
        <v>68.099999999999994</v>
      </c>
      <c r="G205" s="75">
        <v>6.58</v>
      </c>
      <c r="H205" s="53">
        <f>(E205*F205)*G205</f>
        <v>1344.2939999999999</v>
      </c>
    </row>
    <row r="206" spans="3:8" x14ac:dyDescent="0.25">
      <c r="C206" s="13" t="s">
        <v>176</v>
      </c>
      <c r="D206" s="88" t="s">
        <v>38</v>
      </c>
      <c r="E206" s="89">
        <v>0.05</v>
      </c>
      <c r="F206" s="90">
        <v>5350</v>
      </c>
      <c r="G206" s="66">
        <v>1</v>
      </c>
      <c r="H206" s="96">
        <f>(E206*F206)*G206</f>
        <v>267.5</v>
      </c>
    </row>
    <row r="207" spans="3:8" ht="15.75" thickBot="1" x14ac:dyDescent="0.3">
      <c r="C207" s="149"/>
      <c r="D207" s="149"/>
      <c r="E207" s="149"/>
      <c r="F207" s="149"/>
      <c r="G207" s="149"/>
      <c r="H207" s="72"/>
    </row>
  </sheetData>
  <sortState xmlns:xlrd2="http://schemas.microsoft.com/office/spreadsheetml/2017/richdata2" ref="C1:H207">
    <sortCondition descending="1" ref="H119:H20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31B813B06E694F8CEEF8D26BE55D9C" ma:contentTypeVersion="9" ma:contentTypeDescription="Create a new document." ma:contentTypeScope="" ma:versionID="c7ef68523ad3dde21ba428629dbfdfb1">
  <xsd:schema xmlns:xsd="http://www.w3.org/2001/XMLSchema" xmlns:xs="http://www.w3.org/2001/XMLSchema" xmlns:p="http://schemas.microsoft.com/office/2006/metadata/properties" xmlns:ns3="5bdda044-b8c4-4bc2-ad3c-575c04d385cc" xmlns:ns4="d08b351d-6424-4b08-9614-b4974dec07c5" targetNamespace="http://schemas.microsoft.com/office/2006/metadata/properties" ma:root="true" ma:fieldsID="1a6ac41a5378752e59d03c1ceb796a9e" ns3:_="" ns4:_="">
    <xsd:import namespace="5bdda044-b8c4-4bc2-ad3c-575c04d385cc"/>
    <xsd:import namespace="d08b351d-6424-4b08-9614-b4974dec07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da044-b8c4-4bc2-ad3c-575c04d385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351d-6424-4b08-9614-b4974dec07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45692D-1719-404A-8BB9-DECDAC37B93F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5bdda044-b8c4-4bc2-ad3c-575c04d385cc"/>
    <ds:schemaRef ds:uri="d08b351d-6424-4b08-9614-b4974dec07c5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8EA437B-3DB3-4D12-9428-D407D91644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5EDC8D-D4DB-4730-B365-61D0B28942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dda044-b8c4-4bc2-ad3c-575c04d385cc"/>
    <ds:schemaRef ds:uri="d08b351d-6424-4b08-9614-b4974dec0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BIENES RELEVANTES</vt:lpstr>
      <vt:lpstr>MATERIALES REPETIDOS</vt:lpstr>
      <vt:lpstr>Hoja3</vt:lpstr>
      <vt:lpstr>'MATERIALES REPETIDOS'!Área_de_impresión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2022-10-28T19:52:01Z</dcterms:created>
  <dcterms:modified xsi:type="dcterms:W3CDTF">2022-11-11T21:32:26Z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0x010100B931B813B06E694F8CEEF8D26BE55D9C</vt:lpwstr>
  </property>
</Properties>
</file>