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Universidad de Nariño\1.UNIVERSIDAD DE NARIÑO\UNIVERSIDAD DE NARIÑO\R-CONTRATOS CONTRATACION\2022 CONVOCATORIAAS\CC-221338 - COMP FISICA\4-PONDERABLES\"/>
    </mc:Choice>
  </mc:AlternateContent>
  <xr:revisionPtr revIDLastSave="2" documentId="6_{8F835951-4E92-43C7-B1A0-A12C17DF0107}" xr6:coauthVersionLast="36" xr6:coauthVersionMax="36" xr10:uidLastSave="{CDAA10CE-BE87-4EB4-8620-65F7FBBA9C5F}"/>
  <bookViews>
    <workbookView xWindow="0" yWindow="0" windowWidth="20496" windowHeight="7056" xr2:uid="{00000000-000D-0000-FFFF-FFFF00000000}"/>
  </bookViews>
  <sheets>
    <sheet name="REV ARITMETICA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1" l="1"/>
  <c r="M12" i="11"/>
  <c r="M11" i="11"/>
  <c r="M10" i="11"/>
  <c r="M9" i="11"/>
  <c r="M8" i="11"/>
  <c r="M7" i="11"/>
  <c r="K9" i="11"/>
  <c r="L9" i="11" s="1"/>
  <c r="K8" i="11"/>
  <c r="L8" i="11" s="1"/>
  <c r="K7" i="11"/>
  <c r="L7" i="11" s="1"/>
  <c r="K10" i="11" l="1"/>
  <c r="L10" i="11" s="1"/>
  <c r="G13" i="11"/>
  <c r="F10" i="11"/>
  <c r="F9" i="11"/>
  <c r="F8" i="11"/>
  <c r="F7" i="11"/>
  <c r="K11" i="11" l="1"/>
  <c r="L11" i="11" s="1"/>
  <c r="G11" i="11"/>
  <c r="G12" i="11" s="1"/>
  <c r="K12" i="11" l="1"/>
  <c r="L12" i="11" s="1"/>
  <c r="K13" i="11" l="1"/>
  <c r="L13" i="11" s="1"/>
</calcChain>
</file>

<file path=xl/sharedStrings.xml><?xml version="1.0" encoding="utf-8"?>
<sst xmlns="http://schemas.openxmlformats.org/spreadsheetml/2006/main" count="45" uniqueCount="34">
  <si>
    <t>SUBTOTAL</t>
  </si>
  <si>
    <t>REVISION ARITMETICA</t>
  </si>
  <si>
    <t>PRESUPUESTO OFICIAL</t>
  </si>
  <si>
    <t>ITEM</t>
  </si>
  <si>
    <t>BIEN</t>
  </si>
  <si>
    <t>ESPECIFICACION</t>
  </si>
  <si>
    <t>V/UNITARIO</t>
  </si>
  <si>
    <t>V/TOTAL</t>
  </si>
  <si>
    <t>IVA</t>
  </si>
  <si>
    <t>TOTAL</t>
  </si>
  <si>
    <t>CANT</t>
  </si>
  <si>
    <t>UN</t>
  </si>
  <si>
    <t>UND</t>
  </si>
  <si>
    <t>Computadores
de escritorio</t>
  </si>
  <si>
    <t>Computadores
portátiles</t>
  </si>
  <si>
    <t>Pantallas
digitales
inteligentes</t>
  </si>
  <si>
    <t>Tabletas
digitalizadoras</t>
  </si>
  <si>
    <t>BOARD alto rendimiento
PROCESADOR AMD RYZEN 7
5.700 GHZ
MEMORIA DDR4 32GB 3.200
DURO M2 PCI MVME 250GB
DISCO DURO: 480GB ESTADO
SOLIDO
CAJA tipo gamer con ventilacion
FUENTE 600W
COMBO: TECLADO MOUSE
MONITOR led hdmi 22”</t>
  </si>
  <si>
    <t>2.3 GHz Intel Core i7 8-Core (11th Gen)
16GB of DDR4 RAM | 512GB M.2 PCIe
SSD
15.6" 1920 x 1080 IPS Display @ 144 Hz
Tarjeta de video (6GB GDDR6)
USB 3.2 Gen 1 | | HDMI
Wi-Fi 6 (802.11ax) | Bluetooth 5.2
Ethernet Port
RGB Backlit Keyboard
MIL-STD-810H Tested Durability.</t>
  </si>
  <si>
    <t>Pantalla de 86" con Android y PC
incorporado IntelCoreI5
*Tamaño de pantalla: 199cm*121cm
*Color: Negro
*Tipo de Monitor: LED Backlit
*Resolución: Resolución 4K
* RAM Android 4 GB
* Bluetooth
* Contraste: 4000:1
* Puerto Tipo C
* 20 Puntos táctiles
*Audio: 15W x 2
*Compatibilidad: Windows, Mac,
y Linux protocolo USB-HID
*Horas uso pantalla: 50.000 horas
de uso
*Sistema Nativo: Android 8.0
* Computador Integrado tipo
OPS: Procesador Intel Core i5
*Sistema Operativo: Windows 10
OEM licenciado
*Almacenamiento: 8 GB de RAM y
256 GB de disco duro
*Accesorios: Manual, marcador sin
tinta*2, Control remoto, Cable de poder 1,5m, Antena Wifi, soporte
a pared
Incluye Cámara Full HD</t>
  </si>
  <si>
    <t>Área activa: 216 x 135 mm (10"") /
Niveles de presión: 4096 /
Resolución:2540 lpi/4 Express Keys
personalizables / Compatible PC y
MAC / Incluye: Lápiz sin pilas sensible
a la presión + 3 puntas estándar
adicionales (dentro del lápiz) /
Conexión USB y Bluetooth / Batería:
Iones de litio / Funcionamiento
continúo con batería:15 horas como
mínimo / Tiempo de carga: Hasta 3,5
horas / Color: Negro / Garantía 1 año.</t>
  </si>
  <si>
    <t>DIFERENCIA CON LA PROPUESTA</t>
  </si>
  <si>
    <t>NEX COMPUTER SAS</t>
  </si>
  <si>
    <t>V/UNITARIO PROPUESTO PRONPONENTE</t>
  </si>
  <si>
    <t>V/TOTAL PROPUESTO PRONPONENTE</t>
  </si>
  <si>
    <t>V/TOTAL REVISADO UDENAR</t>
  </si>
  <si>
    <t>OBSERVACION</t>
  </si>
  <si>
    <t>VALOR  ERROR ADMISIBLE $</t>
  </si>
  <si>
    <t>OK</t>
  </si>
  <si>
    <t xml:space="preserve">Realizada La corrección aritmética, los valores totales presentados exceden el 0.5% del valor total del ítem </t>
  </si>
  <si>
    <t>Realizada la corrección aritmética  el valor total de la propuesta excede mas del 0.1% del valor total de la misma.</t>
  </si>
  <si>
    <t>IVA 19%</t>
  </si>
  <si>
    <t>TOTAL PROPUESTA</t>
  </si>
  <si>
    <t>NOTA:  INCURRE EN LA CAUSAL DE RECHAZO "n) Cuando se presente un error aritmético en la oferta económica. Dicha corrección aritmética, por exceso o por defecto, no podrá exceder el 0.5% del valor total del ítem (incluyendo los valores de costos indirectos). Aquellas propuestas que tengan errores aritméticos, por exceso o por defecto, que excedan el 0.5% serán declaradas como no admisibles y serán rechazadas. Dicha corrección aritmética por exceso o por defecto no podrá exceder el 0.1% del valor total de la propuesta, aquellas propuestas que superen el 0.1% serán declaradas como no admisibles y serán rechazadas." ESTIPULADA EN EL PLIEGO DE CONDICIONES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</si>
</sst>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0" fillId="0" borderId="2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1" xfId="4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4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</cellXfs>
  <cellStyles count="5">
    <cellStyle name="Moneda 2" xfId="1" xr:uid="{00000000-0005-0000-0000-000001000000}"/>
    <cellStyle name="Normal" xfId="0" builtinId="0"/>
    <cellStyle name="Normal 2" xfId="2" xr:uid="{00000000-0005-0000-0000-000003000000}"/>
    <cellStyle name="Normal 7" xfId="3" xr:uid="{00000000-0005-0000-0000-000004000000}"/>
    <cellStyle name="Porcentaje" xfId="4" builtinId="5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"/>
  <sheetViews>
    <sheetView tabSelected="1" topLeftCell="A10" zoomScale="90" zoomScaleNormal="90" workbookViewId="0">
      <selection activeCell="Q14" sqref="Q14"/>
    </sheetView>
  </sheetViews>
  <sheetFormatPr baseColWidth="10" defaultColWidth="11.44140625" defaultRowHeight="14.4" x14ac:dyDescent="0.3"/>
  <cols>
    <col min="1" max="1" width="6.44140625" style="4" customWidth="1"/>
    <col min="2" max="2" width="8.33203125" style="10" customWidth="1"/>
    <col min="3" max="3" width="5.33203125" style="1" customWidth="1"/>
    <col min="4" max="4" width="11.109375" style="1" customWidth="1"/>
    <col min="5" max="5" width="28.21875" style="5" customWidth="1"/>
    <col min="6" max="6" width="13.6640625" style="10" hidden="1" customWidth="1"/>
    <col min="7" max="7" width="14.77734375" style="10" hidden="1" customWidth="1"/>
    <col min="8" max="8" width="3.6640625" style="1" customWidth="1"/>
    <col min="9" max="10" width="15.109375" style="6" customWidth="1"/>
    <col min="11" max="11" width="16.5546875" style="6" customWidth="1"/>
    <col min="12" max="12" width="15.44140625" style="21" bestFit="1" customWidth="1"/>
    <col min="13" max="13" width="15.44140625" style="21" customWidth="1"/>
    <col min="14" max="14" width="42.5546875" style="21" customWidth="1"/>
    <col min="15" max="15" width="3.6640625" style="1" customWidth="1"/>
    <col min="16" max="16384" width="11.44140625" style="1"/>
  </cols>
  <sheetData>
    <row r="1" spans="1:14" ht="25.8" x14ac:dyDescent="0.3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28"/>
    </row>
    <row r="2" spans="1:14" x14ac:dyDescent="0.3">
      <c r="A2" s="7"/>
      <c r="B2" s="14"/>
      <c r="C2" s="8"/>
      <c r="D2" s="8"/>
      <c r="E2" s="9"/>
      <c r="F2" s="14"/>
      <c r="G2" s="14"/>
      <c r="I2" s="25"/>
      <c r="J2" s="25"/>
      <c r="K2" s="25"/>
      <c r="L2" s="25"/>
      <c r="M2" s="29"/>
      <c r="N2" s="29"/>
    </row>
    <row r="3" spans="1:14" x14ac:dyDescent="0.3">
      <c r="F3" s="23">
        <v>164450004</v>
      </c>
      <c r="G3" s="23"/>
      <c r="I3" s="26"/>
      <c r="J3" s="26"/>
      <c r="K3" s="26"/>
      <c r="L3" s="26"/>
      <c r="M3" s="30"/>
      <c r="N3" s="30"/>
    </row>
    <row r="5" spans="1:14" x14ac:dyDescent="0.3">
      <c r="A5" s="33" t="s">
        <v>2</v>
      </c>
      <c r="B5" s="33"/>
      <c r="C5" s="33"/>
      <c r="D5" s="33"/>
      <c r="E5" s="33"/>
      <c r="I5" s="24" t="s">
        <v>22</v>
      </c>
      <c r="J5" s="24"/>
      <c r="K5" s="24"/>
      <c r="L5" s="24"/>
      <c r="M5" s="24"/>
      <c r="N5" s="24"/>
    </row>
    <row r="6" spans="1:14" ht="43.2" x14ac:dyDescent="0.3">
      <c r="A6" s="15" t="s">
        <v>3</v>
      </c>
      <c r="B6" s="16" t="s">
        <v>10</v>
      </c>
      <c r="C6" s="2" t="s">
        <v>12</v>
      </c>
      <c r="D6" s="2" t="s">
        <v>4</v>
      </c>
      <c r="E6" s="13" t="s">
        <v>5</v>
      </c>
      <c r="F6" s="16" t="s">
        <v>6</v>
      </c>
      <c r="G6" s="16" t="s">
        <v>7</v>
      </c>
      <c r="I6" s="20" t="s">
        <v>23</v>
      </c>
      <c r="J6" s="20" t="s">
        <v>24</v>
      </c>
      <c r="K6" s="20" t="s">
        <v>25</v>
      </c>
      <c r="L6" s="3" t="s">
        <v>21</v>
      </c>
      <c r="M6" s="3" t="s">
        <v>27</v>
      </c>
      <c r="N6" s="3" t="s">
        <v>26</v>
      </c>
    </row>
    <row r="7" spans="1:14" ht="115.2" x14ac:dyDescent="0.3">
      <c r="A7" s="15">
        <v>1</v>
      </c>
      <c r="B7" s="16">
        <v>10</v>
      </c>
      <c r="C7" s="2" t="s">
        <v>11</v>
      </c>
      <c r="D7" s="18" t="s">
        <v>13</v>
      </c>
      <c r="E7" s="17" t="s">
        <v>17</v>
      </c>
      <c r="F7" s="16">
        <f>+G7/B7</f>
        <v>8266667</v>
      </c>
      <c r="G7" s="16">
        <v>82666670</v>
      </c>
      <c r="I7" s="12">
        <v>5052</v>
      </c>
      <c r="J7" s="12">
        <v>50520000</v>
      </c>
      <c r="K7" s="12">
        <f>+I7*B7</f>
        <v>50520</v>
      </c>
      <c r="L7" s="40">
        <f>J7-K7</f>
        <v>50469480</v>
      </c>
      <c r="M7" s="31">
        <f>+J7*0.5%</f>
        <v>252600</v>
      </c>
      <c r="N7" s="32" t="s">
        <v>29</v>
      </c>
    </row>
    <row r="8" spans="1:14" ht="102" x14ac:dyDescent="0.3">
      <c r="A8" s="15">
        <v>2</v>
      </c>
      <c r="B8" s="16">
        <v>4</v>
      </c>
      <c r="C8" s="2" t="s">
        <v>11</v>
      </c>
      <c r="D8" s="18" t="s">
        <v>14</v>
      </c>
      <c r="E8" s="17" t="s">
        <v>18</v>
      </c>
      <c r="F8" s="16">
        <f t="shared" ref="F8:F10" si="0">+G8/B8</f>
        <v>9066667</v>
      </c>
      <c r="G8" s="16">
        <v>36266668</v>
      </c>
      <c r="I8" s="12">
        <v>5120000</v>
      </c>
      <c r="J8" s="12">
        <v>20480000</v>
      </c>
      <c r="K8" s="12">
        <f>+I8*B8</f>
        <v>20480000</v>
      </c>
      <c r="L8" s="11">
        <f>J8-K8</f>
        <v>0</v>
      </c>
      <c r="M8" s="31">
        <f>+J8*0.5%</f>
        <v>102400</v>
      </c>
      <c r="N8" s="22" t="s">
        <v>28</v>
      </c>
    </row>
    <row r="9" spans="1:14" ht="285.60000000000002" x14ac:dyDescent="0.3">
      <c r="A9" s="15">
        <v>3</v>
      </c>
      <c r="B9" s="16">
        <v>2</v>
      </c>
      <c r="C9" s="2" t="s">
        <v>11</v>
      </c>
      <c r="D9" s="18" t="s">
        <v>15</v>
      </c>
      <c r="E9" s="17" t="s">
        <v>19</v>
      </c>
      <c r="F9" s="16">
        <f t="shared" si="0"/>
        <v>20733333</v>
      </c>
      <c r="G9" s="16">
        <v>41466666</v>
      </c>
      <c r="I9" s="12">
        <v>17723000</v>
      </c>
      <c r="J9" s="12">
        <v>35446000</v>
      </c>
      <c r="K9" s="12">
        <f>+I9*B9</f>
        <v>35446000</v>
      </c>
      <c r="L9" s="11">
        <f>J9-K9</f>
        <v>0</v>
      </c>
      <c r="M9" s="31">
        <f>+J9*0.5%</f>
        <v>177230</v>
      </c>
      <c r="N9" s="22" t="s">
        <v>28</v>
      </c>
    </row>
    <row r="10" spans="1:14" ht="122.4" x14ac:dyDescent="0.3">
      <c r="A10" s="15">
        <v>4</v>
      </c>
      <c r="B10" s="16">
        <v>3</v>
      </c>
      <c r="C10" s="2" t="s">
        <v>11</v>
      </c>
      <c r="D10" s="18" t="s">
        <v>16</v>
      </c>
      <c r="E10" s="17" t="s">
        <v>20</v>
      </c>
      <c r="F10" s="16">
        <f t="shared" si="0"/>
        <v>1350000</v>
      </c>
      <c r="G10" s="16">
        <v>4050000</v>
      </c>
      <c r="I10" s="12">
        <v>896000</v>
      </c>
      <c r="J10" s="12">
        <v>2688000</v>
      </c>
      <c r="K10" s="12">
        <f>+I10*B10</f>
        <v>2688000</v>
      </c>
      <c r="L10" s="11">
        <f>J10-K10</f>
        <v>0</v>
      </c>
      <c r="M10" s="31">
        <f>+J10*0.5%</f>
        <v>13440</v>
      </c>
      <c r="N10" s="11"/>
    </row>
    <row r="11" spans="1:14" ht="43.2" x14ac:dyDescent="0.3">
      <c r="F11" s="16" t="s">
        <v>0</v>
      </c>
      <c r="G11" s="16">
        <f>+ROUND($G$13/1.19,2)</f>
        <v>138193280.66999999</v>
      </c>
      <c r="I11" s="34" t="s">
        <v>0</v>
      </c>
      <c r="J11" s="19">
        <v>71000000</v>
      </c>
      <c r="K11" s="19">
        <f>SUM(K7:K10)</f>
        <v>58664520</v>
      </c>
      <c r="L11" s="40">
        <f>J11-K11</f>
        <v>12335480</v>
      </c>
      <c r="M11" s="31">
        <f>+J11*0.5%</f>
        <v>355000</v>
      </c>
      <c r="N11" s="32" t="s">
        <v>29</v>
      </c>
    </row>
    <row r="12" spans="1:14" ht="43.2" x14ac:dyDescent="0.3">
      <c r="F12" s="16" t="s">
        <v>8</v>
      </c>
      <c r="G12" s="16">
        <f>+G13-G11</f>
        <v>26256723.330000013</v>
      </c>
      <c r="I12" s="34" t="s">
        <v>31</v>
      </c>
      <c r="J12" s="11">
        <v>13490000</v>
      </c>
      <c r="K12" s="11">
        <f>ROUND(K11*0.19,2)</f>
        <v>11146258.800000001</v>
      </c>
      <c r="L12" s="40">
        <f>J12-K12</f>
        <v>2343741.1999999993</v>
      </c>
      <c r="M12" s="31">
        <f>+J12*0.5%</f>
        <v>67450</v>
      </c>
      <c r="N12" s="32" t="s">
        <v>29</v>
      </c>
    </row>
    <row r="13" spans="1:14" ht="43.2" x14ac:dyDescent="0.3">
      <c r="F13" s="16" t="s">
        <v>9</v>
      </c>
      <c r="G13" s="16">
        <f>SUM(G7:G10)</f>
        <v>164450004</v>
      </c>
      <c r="I13" s="35" t="s">
        <v>32</v>
      </c>
      <c r="J13" s="36">
        <v>129869460</v>
      </c>
      <c r="K13" s="36">
        <f>+K12+K11</f>
        <v>69810778.799999997</v>
      </c>
      <c r="L13" s="41">
        <f>J13-K13</f>
        <v>60058681.200000003</v>
      </c>
      <c r="M13" s="37">
        <f>+J13*0.1%</f>
        <v>129869.46</v>
      </c>
      <c r="N13" s="38" t="s">
        <v>30</v>
      </c>
    </row>
    <row r="14" spans="1:14" ht="43.2" x14ac:dyDescent="0.3">
      <c r="J14" s="20" t="s">
        <v>24</v>
      </c>
      <c r="K14" s="20" t="s">
        <v>25</v>
      </c>
      <c r="L14" s="3" t="s">
        <v>21</v>
      </c>
      <c r="M14" s="3" t="s">
        <v>27</v>
      </c>
      <c r="N14" s="32"/>
    </row>
    <row r="15" spans="1:14" x14ac:dyDescent="0.3">
      <c r="I15" s="21"/>
      <c r="J15" s="1"/>
      <c r="K15" s="1"/>
      <c r="L15" s="1"/>
      <c r="M15" s="1"/>
      <c r="N15" s="1"/>
    </row>
    <row r="16" spans="1:14" ht="85.2" customHeight="1" x14ac:dyDescent="0.3">
      <c r="I16" s="39" t="s">
        <v>33</v>
      </c>
      <c r="J16" s="39"/>
      <c r="K16" s="39"/>
      <c r="L16" s="39"/>
      <c r="M16" s="39"/>
      <c r="N16" s="39"/>
    </row>
  </sheetData>
  <mergeCells count="7">
    <mergeCell ref="A1:L1"/>
    <mergeCell ref="I5:N5"/>
    <mergeCell ref="I16:N16"/>
    <mergeCell ref="A5:E5"/>
    <mergeCell ref="F3:G3"/>
    <mergeCell ref="I3:L3"/>
    <mergeCell ref="I2:L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REV ARITMETICA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MAURICIO URBANO</cp:lastModifiedBy>
  <dcterms:created xsi:type="dcterms:W3CDTF">2020-08-03T01:02:36Z</dcterms:created>
  <dcterms:modified xsi:type="dcterms:W3CDTF">2022-02-28T16:44:33Z</dcterms:modified>
</cp:coreProperties>
</file>