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uricio Urbano\Downloads\"/>
    </mc:Choice>
  </mc:AlternateContent>
  <bookViews>
    <workbookView xWindow="0" yWindow="0" windowWidth="20490" windowHeight="7050"/>
  </bookViews>
  <sheets>
    <sheet name="PUNTAJE" sheetId="6" r:id="rId1"/>
    <sheet name="CRITERIOS" sheetId="7" r:id="rId2"/>
    <sheet name="REV ARITMETICA" sheetId="11" r:id="rId3"/>
    <sheet name="COD. ECONOMICAS" sheetId="1" r:id="rId4"/>
    <sheet name="EXP. PONDERABLE" sheetId="9" r:id="rId5"/>
    <sheet name="MANTENIMIENTO" sheetId="12" r:id="rId6"/>
    <sheet name="FORMA DE PAGO" sheetId="10" r:id="rId7"/>
    <sheet name="IND. NACIONAL" sheetId="3" r:id="rId8"/>
    <sheet name="DISCAPACIDAD" sheetId="4"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0" l="1"/>
  <c r="C6" i="10"/>
  <c r="H5" i="6"/>
  <c r="B4" i="12"/>
  <c r="F10" i="9"/>
  <c r="D4" i="9" l="1"/>
  <c r="F24" i="9"/>
  <c r="F23" i="9"/>
  <c r="F25" i="9" l="1"/>
  <c r="H203" i="11"/>
  <c r="H66" i="11"/>
  <c r="H65" i="11"/>
  <c r="H62" i="11"/>
  <c r="H61" i="11"/>
  <c r="H60" i="11"/>
  <c r="H59" i="11"/>
  <c r="H58" i="11"/>
  <c r="H55" i="11"/>
  <c r="H54" i="11"/>
  <c r="H52" i="11"/>
  <c r="H50" i="11"/>
  <c r="H49" i="11"/>
  <c r="H48" i="11"/>
  <c r="H47" i="11"/>
  <c r="H46" i="11"/>
  <c r="H45" i="11"/>
  <c r="H44" i="11"/>
  <c r="H43" i="11"/>
  <c r="H42" i="11"/>
  <c r="H41" i="11"/>
  <c r="H39" i="11"/>
  <c r="H37" i="11"/>
  <c r="H35" i="11"/>
  <c r="H34" i="11"/>
  <c r="H33" i="11"/>
  <c r="H32" i="11"/>
  <c r="H31" i="11"/>
  <c r="H30" i="11"/>
  <c r="H29" i="11"/>
  <c r="H28" i="11"/>
  <c r="H25" i="11"/>
  <c r="H22" i="11"/>
  <c r="H19" i="11"/>
  <c r="H18" i="11"/>
  <c r="H17" i="11"/>
  <c r="H16" i="11"/>
  <c r="H15" i="11"/>
  <c r="H14" i="11"/>
  <c r="H11" i="11"/>
  <c r="H6" i="11"/>
  <c r="H288" i="11"/>
  <c r="H287" i="11"/>
  <c r="H286" i="11"/>
  <c r="H285" i="11"/>
  <c r="H284" i="11"/>
  <c r="H283" i="11"/>
  <c r="H282" i="11"/>
  <c r="H281" i="11"/>
  <c r="H280" i="11"/>
  <c r="H279" i="11"/>
  <c r="H278" i="11"/>
  <c r="H277" i="11"/>
  <c r="H276" i="11"/>
  <c r="H274" i="11"/>
  <c r="H273" i="11"/>
  <c r="H268" i="11"/>
  <c r="H267" i="11"/>
  <c r="H266" i="11"/>
  <c r="H265" i="11"/>
  <c r="H264" i="11"/>
  <c r="H263" i="11"/>
  <c r="H262" i="11"/>
  <c r="H261" i="11"/>
  <c r="H260" i="11"/>
  <c r="H259" i="11"/>
  <c r="H258" i="11"/>
  <c r="H257" i="11"/>
  <c r="H256" i="11"/>
  <c r="H255" i="11"/>
  <c r="H254" i="11"/>
  <c r="H253" i="11"/>
  <c r="H251" i="11"/>
  <c r="H250" i="11"/>
  <c r="H249" i="11"/>
  <c r="H248" i="11"/>
  <c r="H247" i="11"/>
  <c r="H246" i="11"/>
  <c r="H245" i="11"/>
  <c r="H244" i="11"/>
  <c r="H243" i="11"/>
  <c r="H242" i="11"/>
  <c r="H241" i="11"/>
  <c r="H240" i="11"/>
  <c r="H239" i="11"/>
  <c r="H237" i="11"/>
  <c r="H236" i="11"/>
  <c r="H235" i="11"/>
  <c r="H234" i="11"/>
  <c r="H233" i="11"/>
  <c r="H232" i="11"/>
  <c r="H227" i="11"/>
  <c r="H226" i="11"/>
  <c r="H225" i="11"/>
  <c r="H223" i="11"/>
  <c r="H218" i="11"/>
  <c r="H217" i="11"/>
  <c r="H216" i="11"/>
  <c r="H215" i="11"/>
  <c r="H214" i="11"/>
  <c r="H213" i="11"/>
  <c r="H212" i="11"/>
  <c r="H210" i="11"/>
  <c r="H204" i="11"/>
  <c r="H202" i="11"/>
  <c r="H201" i="11"/>
  <c r="H200" i="11"/>
  <c r="H199" i="11"/>
  <c r="H195" i="11"/>
  <c r="H194" i="11"/>
  <c r="H193" i="11"/>
  <c r="H192" i="11"/>
  <c r="H191" i="11"/>
  <c r="H187" i="11"/>
  <c r="H186" i="11"/>
  <c r="H185" i="11"/>
  <c r="H184" i="11"/>
  <c r="H183" i="11"/>
  <c r="H182" i="11"/>
  <c r="H180" i="11"/>
  <c r="H179" i="11"/>
  <c r="H178" i="11"/>
  <c r="H177" i="11"/>
  <c r="H176" i="11"/>
  <c r="H175" i="11"/>
  <c r="H174" i="11"/>
  <c r="H173" i="11"/>
  <c r="H171" i="11"/>
  <c r="H170" i="11"/>
  <c r="H169" i="11"/>
  <c r="H168" i="11"/>
  <c r="H164" i="11"/>
  <c r="H163" i="11"/>
  <c r="H162" i="11"/>
  <c r="H161" i="11"/>
  <c r="H160" i="11"/>
  <c r="H158" i="11"/>
  <c r="H157" i="11"/>
  <c r="H156" i="11"/>
  <c r="H155" i="11"/>
  <c r="H154" i="11"/>
  <c r="H152" i="11"/>
  <c r="H150" i="11"/>
  <c r="H148" i="11"/>
  <c r="H147" i="11"/>
  <c r="H146" i="11"/>
  <c r="H144" i="11"/>
  <c r="H143" i="11"/>
  <c r="H141" i="11"/>
  <c r="H139" i="11"/>
  <c r="H138" i="11"/>
  <c r="H136" i="11"/>
  <c r="H132" i="11"/>
  <c r="H129" i="11"/>
  <c r="H127" i="11"/>
  <c r="H126" i="11"/>
  <c r="H125" i="11"/>
  <c r="H124" i="11"/>
  <c r="H122" i="11"/>
  <c r="H121" i="11"/>
  <c r="H119" i="11"/>
  <c r="H117" i="11"/>
  <c r="H115" i="11"/>
  <c r="H114" i="11"/>
  <c r="H113" i="11"/>
  <c r="H112" i="11"/>
  <c r="H110" i="11"/>
  <c r="H108" i="11"/>
  <c r="H107" i="11"/>
  <c r="H106" i="11"/>
  <c r="H105" i="11"/>
  <c r="H103" i="11"/>
  <c r="H102" i="11"/>
  <c r="H101" i="11"/>
  <c r="H99" i="11"/>
  <c r="H97" i="11"/>
  <c r="H95" i="11"/>
  <c r="H93" i="11"/>
  <c r="H92" i="11"/>
  <c r="H91" i="11"/>
  <c r="H90" i="11"/>
  <c r="H88" i="11"/>
  <c r="H87" i="11"/>
  <c r="H86" i="11"/>
  <c r="H85" i="11"/>
  <c r="H81" i="11"/>
  <c r="H80" i="11"/>
  <c r="H79" i="11"/>
  <c r="H77" i="11"/>
  <c r="H75" i="11"/>
  <c r="H74" i="11"/>
  <c r="H73" i="11"/>
  <c r="H72" i="11"/>
  <c r="H71" i="11"/>
  <c r="H70" i="11"/>
  <c r="H289" i="11" l="1"/>
  <c r="H269" i="11"/>
  <c r="H228" i="11"/>
  <c r="H219" i="11"/>
  <c r="H205" i="11"/>
  <c r="H196" i="11"/>
  <c r="H188" i="11"/>
  <c r="H165" i="11"/>
  <c r="H133" i="11"/>
  <c r="H82" i="11"/>
  <c r="H67" i="11"/>
  <c r="H206" i="11" l="1"/>
  <c r="H291" i="11" s="1"/>
  <c r="E1" i="11" s="1"/>
  <c r="B4" i="10"/>
  <c r="I5" i="6"/>
  <c r="B4" i="4" l="1"/>
  <c r="B4" i="3"/>
  <c r="B4" i="9"/>
  <c r="F17" i="9" l="1"/>
  <c r="F16" i="9"/>
  <c r="F9" i="9"/>
  <c r="F11" i="9" s="1"/>
  <c r="F18" i="9" l="1"/>
  <c r="E5" i="6" l="1"/>
  <c r="E9" i="1" l="1"/>
  <c r="G9" i="1" s="1"/>
  <c r="G5" i="6" l="1"/>
  <c r="K5" i="6" l="1"/>
  <c r="J5" i="6" l="1"/>
  <c r="C5" i="6" s="1"/>
  <c r="B9" i="1" l="1"/>
  <c r="F5" i="6" l="1"/>
  <c r="E2" i="7"/>
</calcChain>
</file>

<file path=xl/sharedStrings.xml><?xml version="1.0" encoding="utf-8"?>
<sst xmlns="http://schemas.openxmlformats.org/spreadsheetml/2006/main" count="840" uniqueCount="541">
  <si>
    <t>PROPONENTE 1</t>
  </si>
  <si>
    <t>CALIFICACION</t>
  </si>
  <si>
    <t>NOMBRE</t>
  </si>
  <si>
    <t>ASIGNACION DE PUNTAJE</t>
  </si>
  <si>
    <t>PUNTAJE TOTAL</t>
  </si>
  <si>
    <t>CONDICIONES ECONOMICAS</t>
  </si>
  <si>
    <t>APOYO A LA INDUSTRIA NACIONAL</t>
  </si>
  <si>
    <t>PERSONAL EN SITUACION DE DISCAPACIDAD</t>
  </si>
  <si>
    <t>CALIFICACION DE LOS OFERENTES HABILITADOS</t>
  </si>
  <si>
    <t>CUMPLE</t>
  </si>
  <si>
    <t>NOMBRE DEL PROPONENTE</t>
  </si>
  <si>
    <t>REQUISITOS HABILITANTES</t>
  </si>
  <si>
    <t>CRITERIOS</t>
  </si>
  <si>
    <t>PUNTAJES PARCIALES</t>
  </si>
  <si>
    <t xml:space="preserve"> CALIFICACION DE  LAS CONDICIONES ECONOMICAS - PRECIO</t>
  </si>
  <si>
    <t xml:space="preserve"> CALIFICACION DE  APOYO A LA INDUSTRIA NACIONAL</t>
  </si>
  <si>
    <t>PRESENTA MANIFESTACION QUE LOS BIENES Y SERVICIOS A SUMINISTRAR SON DE ORIGEN NACIONAL O TRATO NACIONAL SEGÚN LA LEY 816 DE 2003</t>
  </si>
  <si>
    <t>BIENES O SERVICIOS NACIONALES / BIENES O SERVICIOS EXTRANJEROS</t>
  </si>
  <si>
    <t xml:space="preserve"> CALIFICACION DE PERSONAL EN SITUACION DE DISCAPACIDAD</t>
  </si>
  <si>
    <t>MANIFESTACION VINCULACION LABORAL DE PERSONAL EN SITUACION DE DISCAPACIDAD DENTRO DE SU PLANTA DE PERSONAL SEGÚN DECRETO 392 DE 26-02-2018</t>
  </si>
  <si>
    <t>QUIEN CERTIFICA</t>
  </si>
  <si>
    <t>NUMERO DE PERSONAS ACREDITADAS CON DISCAPACIDAD EN SU PLANTA DE PERSONAL</t>
  </si>
  <si>
    <t>PROPONENTE</t>
  </si>
  <si>
    <t>NOTA</t>
  </si>
  <si>
    <t>VALOR TRM</t>
  </si>
  <si>
    <t>METODO ASIGNADO</t>
  </si>
  <si>
    <t>VALOR PROPUESTA DESPUES DE CORRECCION ARITMETICA</t>
  </si>
  <si>
    <t>https://www.datos.gov.co/Econom-a-y-Finanzas/Tasa-de-Cambio-Representativa-del-Mercado-Historic/mcec-87by</t>
  </si>
  <si>
    <t>FORMULA</t>
  </si>
  <si>
    <t>VALOR PROPUESTA DESPUES DE CORRECCION ARITMETICA SIN IVA</t>
  </si>
  <si>
    <t>IVA SOBRE LA UTILIDAD DE LA PROPUESTA</t>
  </si>
  <si>
    <t>FORMULA PARA LA ASIGNACION DEL PUNTAJE</t>
  </si>
  <si>
    <t>NOTA: Pe=Propuesta evaluada sin iva</t>
  </si>
  <si>
    <t>FECHA DE EXPEDICION</t>
  </si>
  <si>
    <t>VIGENCIA</t>
  </si>
  <si>
    <t>No EXPERIENCIA</t>
  </si>
  <si>
    <t>CONTRATO</t>
  </si>
  <si>
    <t>% PARTICIPACION</t>
  </si>
  <si>
    <t>TOTAL M2</t>
  </si>
  <si>
    <t>FOLIOS</t>
  </si>
  <si>
    <t>CONDICIONES DE EXPERIENCIA PONDERABLE</t>
  </si>
  <si>
    <t>CUMPLE -NO ESTA POR DEBAJO DEL 90% DEL VALOR DEL PRESUPUESTO OFICIAL</t>
  </si>
  <si>
    <t xml:space="preserve"> revisión aritmética</t>
  </si>
  <si>
    <t>CUMPLE - NO PRESENTA ERROR ARITMETICO.</t>
  </si>
  <si>
    <t>INSCRITO EN EL RUP</t>
  </si>
  <si>
    <t>TOTAL SMMLV</t>
  </si>
  <si>
    <t>LAS PROPUESTAS QUE SUPEREN EL VALOR DEL PRESUPUESTO OFICIAL O ESTÉN POR DEBAJO DEL 90% DEL VALOR DEL MISMO, SERÁN DECLARADAS COMO NO ADMISIBLES Y SERÁN RECHAZADAS.ADMISIBLES Y SERÁN RECHAZADAS.</t>
  </si>
  <si>
    <t>PUNTAJE</t>
  </si>
  <si>
    <t>VALOR EN SMMLV</t>
  </si>
  <si>
    <t>TOTAL VALOR SMMLV</t>
  </si>
  <si>
    <t>CUMPLE -LOS CAPITULOS NO SUPERAN LOS DEL PRESUPUESTO OFICIAL</t>
  </si>
  <si>
    <t>N/A</t>
  </si>
  <si>
    <t>DIDACLIBROS LTDA.</t>
  </si>
  <si>
    <t>MENOR VALOR</t>
  </si>
  <si>
    <t>P= PUNTAJE ASIGNADO AL VALOR TOTAL OFERTADO</t>
  </si>
  <si>
    <t xml:space="preserve">PMAX= </t>
  </si>
  <si>
    <t>Puntaje Maximo</t>
  </si>
  <si>
    <t>VMO=</t>
  </si>
  <si>
    <t>Valor de la oferta mas baja</t>
  </si>
  <si>
    <t>P= ((PMAX*VMO)/PE)</t>
  </si>
  <si>
    <t xml:space="preserve">Experiencia en adecuaciones en SMMLV </t>
  </si>
  <si>
    <t>VALOR EN  SMMLV</t>
  </si>
  <si>
    <t>Los proponentes deberán presentar su propuesta económica.</t>
  </si>
  <si>
    <t>SERVICIOS NACIONALES</t>
  </si>
  <si>
    <t>FORMA DE PAGO</t>
  </si>
  <si>
    <t>RENUNCIA AL ANTICIPO</t>
  </si>
  <si>
    <t>PRESENTACION DE CREDITO APROBADO</t>
  </si>
  <si>
    <t>PRESENTACION SALDO CUENTA BANCARIA</t>
  </si>
  <si>
    <t>OBSERVACION</t>
  </si>
  <si>
    <t>REVISADA</t>
  </si>
  <si>
    <t>PROPUESTA ECONOMICA</t>
  </si>
  <si>
    <t>FOLIO 178 A 192</t>
  </si>
  <si>
    <t>Cód</t>
  </si>
  <si>
    <t>Actividad</t>
  </si>
  <si>
    <t xml:space="preserve">Unidad </t>
  </si>
  <si>
    <t>Cantidad</t>
  </si>
  <si>
    <t>Valor unitario</t>
  </si>
  <si>
    <t>Valor Total</t>
  </si>
  <si>
    <r>
      <t>(I)</t>
    </r>
    <r>
      <rPr>
        <b/>
        <sz val="7"/>
        <color theme="1"/>
        <rFont val="Times New Roman"/>
        <family val="1"/>
      </rPr>
      <t xml:space="preserve">           </t>
    </r>
    <r>
      <rPr>
        <b/>
        <sz val="8"/>
        <color theme="1"/>
        <rFont val="Tahoma"/>
        <family val="2"/>
      </rPr>
      <t>DOTACION DE EQUIPOS MEDICOS CIENTIFICOS</t>
    </r>
  </si>
  <si>
    <t>SALA DE ENTRENAMIENTO DE HABILIDADES Y DESTREZAS Y APOYO PEDAGOGICO DE ANATOMIA Y FISIOLOGIA</t>
  </si>
  <si>
    <t>1.1</t>
  </si>
  <si>
    <t>Suministro, transporte, capacitación de uso e instalación de Pantalla TV LED Digital Interactiva Inteligente.</t>
  </si>
  <si>
    <t>Unidad</t>
  </si>
  <si>
    <t>Multi Touch Screen 65 pulgadas.</t>
  </si>
  <si>
    <t>Pantalla Táctil de 20 puntos.</t>
  </si>
  <si>
    <t>Panel 4K.</t>
  </si>
  <si>
    <t>Vidrio AG.</t>
  </si>
  <si>
    <t>1.2</t>
  </si>
  <si>
    <t>Suministro y transporte de Sillas plásticas con brazos.</t>
  </si>
  <si>
    <t xml:space="preserve">Dimensiones: Ancho: 55 cm Alto: 79 cm Largo: 61 cm. </t>
  </si>
  <si>
    <t>Material polipropileno.</t>
  </si>
  <si>
    <t>1.3</t>
  </si>
  <si>
    <t>Suministro, transporte y armado (si es requerido para su funcionamiento) de Camilla rodante con barandas y cabecero de levante, soporte de bala de oxígeno, atril porta suero cromado con barandas laterales abatibles, dimensiones de 1.90 m de largo, 0.60 m de ancho, y altura del tendido 0.80 m, que incluya colchoneta de alta densidad forrada en cordobán de fácil lavado. Capacidad de 150 a 200 Kg. Terminada en pintura electrostática.</t>
  </si>
  <si>
    <t>1.4</t>
  </si>
  <si>
    <t>Suministro, transporte y armado (si es requerido para su funcionamiento) de Mesa auxiliar  metálica fija de dimensiones de 60 cm de largo, 60 cm de ancho y 73 cm de alto, con superficie en madera enchapada en formica y base metálica con terminados en pintura electrostática</t>
  </si>
  <si>
    <t>1.5</t>
  </si>
  <si>
    <t>Suministro, transporte y armado (si es requerido para su funcionamiento)  de Mesa para curaciones,  metálica con base tubular con ruedas, con bandejas superior e inferior en acero inoxidable, cuatro ruedas de dos pulgadas, capacidad de carga de 15 kg, estructura cromada, dimensiones 61 cm de largo , 37 cm de ancho y 70 cm de alto.</t>
  </si>
  <si>
    <t>1.6</t>
  </si>
  <si>
    <t>Suministro, transporte y armado (si es requerido para su funcionamiento) de Tablero rodante borrable para sala de capacitación, elaborado en formica adherida a tablex, medidas aproximadas 120 X 70 cm, una cara, con soporte metálico en tubo con rodachines.</t>
  </si>
  <si>
    <t>1.7</t>
  </si>
  <si>
    <t>Suministro, transporte y armado (si es requerido para su funcionamiento) de Silla de ruedas plegable para adulto con marco en acero cromado, asiento de 46 x 40 cm, reposabrazos fijos, bolsillo portapapeles en el espaldar, reposa pies en aluminio, tapicería en vinilo.</t>
  </si>
  <si>
    <t>1.8</t>
  </si>
  <si>
    <t>Suministro, transporte y armado (si es requerido para su funcionamiento) de Set basureros para desechos Capacidad: 20 Litros.</t>
  </si>
  <si>
    <t>Dimensiones aproximadas: Largo: 36,5 cm, Ancho: 31,5 cm, Altura: 38,5 cm</t>
  </si>
  <si>
    <t>Debe incluir balde para desechos hospitalarios, balde para papel reciclable y balde para basura, cada uno con tapa y pedal.</t>
  </si>
  <si>
    <t>1.9</t>
  </si>
  <si>
    <t>Suministro y  transporte de Colchoneta.</t>
  </si>
  <si>
    <t>Dimensiones: 120 x 190 x 9 cm.</t>
  </si>
  <si>
    <t>Lavables.</t>
  </si>
  <si>
    <t>1.10</t>
  </si>
  <si>
    <t xml:space="preserve">Suministro, transporte, capacitación de uso e instalación  (si es requerido para su funcionamiento) de Plataforma de visualización para anatomía humana que utilice datos provenientes de TAC o RM para mostrar imágenes en 3D de la anatomía de un paciente, que permita hacer zoom para agrandar o para reducir, así como hacer rotaciones de los volúmenes en 3D. </t>
  </si>
  <si>
    <t>1.11</t>
  </si>
  <si>
    <t>Suministro, transporte, capacitación de uso y armado  (si es requerido para su funcionamiento) de Modelo de corte mediano de pelvis femenina, Medidas aproximadas 41 x 31 x 20 cm.</t>
  </si>
  <si>
    <t>1.12</t>
  </si>
  <si>
    <t>Suministro, transporte, capacitación de uso y armado  (si es requerido para su funcionamiento) de Modelo de corte mediano de pelvis masculina, Medidas aproximadas 41 x 31 x 17 cm.</t>
  </si>
  <si>
    <t>1.13</t>
  </si>
  <si>
    <t>Suministro y  transporte de Modelo de la medula espinal, Medidas aproximadas 35,5 x 27 x 27 cm.</t>
  </si>
  <si>
    <t>1.14</t>
  </si>
  <si>
    <t>Suministro, transporte, capacitación de uso y armado  (si es requerido para su funcionamiento) de Modelo de laringe desmontable, Medidas aproximadas 12 x 12 x 23 cm.</t>
  </si>
  <si>
    <t>1.15</t>
  </si>
  <si>
    <t>Suministro y transporte de Modelo de nariz y órgano del olfato de corte mediano, Medidas aproximadas 41 x 25,5 x 18 cm.</t>
  </si>
  <si>
    <t>1.16</t>
  </si>
  <si>
    <t>Suministro, transporte, capacitación de uso y armado  (si es requerido para su funcionamiento) de  Modelo de Musculatura de la cabeza y del cuello, Medidas aproximadas 36 x 18 x 18 cm.</t>
  </si>
  <si>
    <t>1.17</t>
  </si>
  <si>
    <t>Suministro, transporte, capacitación de uso y armado  (si es requerido para su funcionamiento) de modelo de la estructura de mano, Medidas aproximadas 28,5 x 13 x 6,5 cm.</t>
  </si>
  <si>
    <t>1.18</t>
  </si>
  <si>
    <r>
      <t xml:space="preserve">Suministro, transporte, capacitación de uso y armado  (si es requerido para su funcionamiento) de </t>
    </r>
    <r>
      <rPr>
        <sz val="8"/>
        <color rgb="FF000000"/>
        <rFont val="Tahoma"/>
        <family val="2"/>
      </rPr>
      <t>Modelo desmontable de ojo,  Medidas aproximadas 33 x 30 x 38 cm.</t>
    </r>
  </si>
  <si>
    <t>1.19</t>
  </si>
  <si>
    <t>Suministro, transporte, capacitación de uso y armado  (si es requerido para su funcionamiento) de Modelo desmontable de oído,  Medidas aproximadas 34 x 16 x 19 cm.</t>
  </si>
  <si>
    <t>1.20</t>
  </si>
  <si>
    <t xml:space="preserve">Suministro,  transporte, y armado  (si es requerido para su funcionamiento) de columna vertebrar flexible, Medidas aproximadas 74 cm. </t>
  </si>
  <si>
    <t>1.21</t>
  </si>
  <si>
    <t>Suministro, transporte, capacitación de uso y armado  (si es requerido para su funcionamiento) de  Esqueleto de lujo, en soporte colgante, Medidas aproximada 176,5 cm</t>
  </si>
  <si>
    <t>1.22</t>
  </si>
  <si>
    <t>Suministro y transporte de Columna vertebral flexible versión clásica con costillas que permita mostrar la interacción de la columna, costillas, pelvis y cabeza de fémur y estructuras asociadas, totalmente flexible, manual. Medidas aproximadas 83 cm.</t>
  </si>
  <si>
    <t>1.23</t>
  </si>
  <si>
    <t>Suministro y transporte de Estructura de dedo que permita mostrar huesos, músculos y tendones, con su respectivo soporte,  Medidas aproximadas 19,5 x 13 x 19 cm.</t>
  </si>
  <si>
    <t>1.24</t>
  </si>
  <si>
    <t>Suministro, transporte, capacitación de uso y armado  (si es requerido para su funcionamiento) de Esqueleto de la mano,  Medidas aproximadas 30 x 14 x 10 cm.</t>
  </si>
  <si>
    <t>1.25</t>
  </si>
  <si>
    <t>Suministro, transporte, capacitación de uso y armado  (si es requerido para su funcionamiento) de esqueleto del pie,  Medidas aproximadas 23 x 18 x 30 cm.</t>
  </si>
  <si>
    <t>1.26</t>
  </si>
  <si>
    <t>Suministro,  transporte y armado  (si es requerido para su funcionamiento) de Cráneo didáctico desmontable,  Medidas aproximadas 18 x 18 x 34 cm.</t>
  </si>
  <si>
    <t>1.27</t>
  </si>
  <si>
    <t>Suministro, transporte, capacitación de uso y armado  (si es requerido para su funcionamiento) de Modelo de articulación del hombro, Medidas aproximadas 18 x 18 x 24 cm.</t>
  </si>
  <si>
    <t>1.28</t>
  </si>
  <si>
    <t>Suministro, transporte, capacitación de uso y armado  (si es requerido para su funcionamiento) de Modelo de articulación de la rodilla que incluya rotula parte de la tibia, el peroné y ligamentos, el cartílago, que incluya muñones de fémur, tibia y peroné, meniscos y rotula, con su respectivo soporte, Medidas aproximadas 32 cm.</t>
  </si>
  <si>
    <t>1.29</t>
  </si>
  <si>
    <t>Suministro, transporte, capacitación de uso y armado  (si es requerido para su funcionamiento) de Figura humana con músculos de doble sexo desmontable,  Medidas aproximadas 138 x 50 x 32 cm.</t>
  </si>
  <si>
    <t>1.30</t>
  </si>
  <si>
    <t xml:space="preserve">Suministro, transporte, capacitación de uso y armado  (si es requerido para su funcionamiento) de Torso asexuado con espalda abierta, Torso abierto desde la nuca al cóccix con partes desmontable incluye órganos, tiene representados vértebras, cartílagos intervertebrales, médula espinal, nervios espinales y arterias vertebrales,  </t>
  </si>
  <si>
    <t>Medidas aproximadas 87 x 38 x 25 cm.</t>
  </si>
  <si>
    <t>1.31</t>
  </si>
  <si>
    <t xml:space="preserve">Suministro, transporte, y armado  (si es requerido para su funcionamiento) de Modelo de corte medial y frontal de cabeza compuesto por las siguientes partes, las cuales deben ser perfectamente visibles y de fácil estudio, Medidas aproximadas: 41 x 31 x 5 cm. </t>
  </si>
  <si>
    <t>1.32</t>
  </si>
  <si>
    <t>Suministro, transporte, capacitación de uso y armado  (si es requerido para su funcionamiento) de Modelo de encéfalo humano con piezas desmontables,  compuesto por las siguientes partes, las Medidas aproximadas: 14 x 14 x 17,5cm.</t>
  </si>
  <si>
    <t>1.33</t>
  </si>
  <si>
    <t>Suministro, transporte y armado  (si es requerido para su funcionamiento) de Modelo de árbol bronquial compuesto con laringe y pulmón transparente, Medidas aproximadas 22 x 18 x 37 cm.</t>
  </si>
  <si>
    <t>1.34</t>
  </si>
  <si>
    <t>Suministro, transporte, capacitación de uso y armado  (si es requerido para su funcionamiento) de Modelo de pulmón desmontable, Medidas aproximadas 31 x 41 x 12 cm.</t>
  </si>
  <si>
    <t>1.35</t>
  </si>
  <si>
    <t>Suministro, transporte y armado  (si es requerido para su funcionamiento)  de Modelo de corazón desmontable en piezas,  Medidas aproximadas 32 x 18 x 18 cm.</t>
  </si>
  <si>
    <t>1.36</t>
  </si>
  <si>
    <t>Suministro, transporte, capacitación de uso y armado  (si es requerido para su funcionamiento) de Modelo de estomago desmontable en piezas, Medidas aproximadas 25 x 22 x 12 cm.</t>
  </si>
  <si>
    <t>1.37</t>
  </si>
  <si>
    <t>Suministro, transporte, y armado  (si es requerido para su funcionamiento) de Escalera de dos pasos en tubería: Con superficie antideslizante, Acabado en cromo, Medidas aproximadas: 0.40 m de ancho x 0.41 m de fondo x 0.36 m de alto.</t>
  </si>
  <si>
    <t>1.38</t>
  </si>
  <si>
    <t>Suministro, transporte, capacitación de uso y armado  (si es requerido para su funcionamiento) de Sistema de Enseñanza de Fisiología Humana y Animal Avanzado, Equipo para llevar a cabo una amplia gama de experimentos de fisiología humana y animal, incluyendo respiración, cardiovascular, muscular, reflejos y biopotenciales (ecg, eeg, emg).</t>
  </si>
  <si>
    <t>1.39</t>
  </si>
  <si>
    <t xml:space="preserve">Suministro, transporte, capacitación de uso y armado (si es requerido para su funcionamiento) de Sistema de Fisiología del ejercicio para el monitoreo de la función cardiorrespiratoria y metabólica durante el ejercicio. </t>
  </si>
  <si>
    <t>1.40</t>
  </si>
  <si>
    <t>Suministro, transporte y armado (si es requerido para su funcionamiento) de Caminadora trotadora que recree la caminata y el ejercicio natural del ser humano, con motor potenciado AC de 4 HP. Velocidad 1.0 – 22 Km/h. Inclinación digital de 0 – 15°. Monitor LED con funciones de: Velocidad, Tiempo, Calorías, Distancia, Ritmo cardíaco.</t>
  </si>
  <si>
    <t>SUB TOTAL</t>
  </si>
  <si>
    <t>CONSULTORIO  MEDICO DE SIMULACION</t>
  </si>
  <si>
    <t>2.1</t>
  </si>
  <si>
    <t>Suministro, transporte y armado  (si es requerido para su funcionamiento) de Camilla Diván fijo para examen médico, Con estructura tubular y acabado en cordobán negro, Tapizado en tablex de alta resistencia, Dimensiones aproximadas: Largo 1.80 m, Ancho 0.55 m, Altura 0.80 m..</t>
  </si>
  <si>
    <t>2.2</t>
  </si>
  <si>
    <t>Suministro, transporte y armado  (si es requerido para su funcionamiento) de Escritorio para consultorio médico con silla ejecutiva elaborado en superficie y base de madera con gavetas, Medidas: Alto: 72 cm, Ancho: 1.20 cm, Fondo: 72 cm, Silla con base cromada y con rodachines, altura ajustable</t>
  </si>
  <si>
    <t>2.3</t>
  </si>
  <si>
    <t>Suministro y transporte de Sillas para atención al público en tubo redondo, Asiento y espaldar en polipropileno, Pintura electrostática</t>
  </si>
  <si>
    <t>2.4</t>
  </si>
  <si>
    <t>Suministro, transporte y armado (si es requerido para su funcionamiento) de  Balanza mecánica de brazo de hierro basculante con tallimetro fundido de fácil lectura, que posea barra de pesaje rotatorio para lectura dual en libras y/o kilogramos. Con tallímetro para medir estatura, Dimensiones aproximadas del tallímetro para medir la estatura: 60 cm - 213 cm / 235- 84</t>
  </si>
  <si>
    <t>2.5</t>
  </si>
  <si>
    <t>Suministro, transporte e instalación (si es requerido para su funcionamiento) de  Negatoscopio metálico de dos cuerpos, Dimensiones aproximadas: largo 47 cm, ancho 76 cm, profundidad 9 cm.</t>
  </si>
  <si>
    <t>2.6</t>
  </si>
  <si>
    <t xml:space="preserve">Suministro y transporte de Oxímetro de pulso. </t>
  </si>
  <si>
    <t>2.7</t>
  </si>
  <si>
    <t xml:space="preserve">Suministro, transporte e instalación de Equipo para diagnóstico de órganos de los sentidos modelo de pared que incluya oftalmoscopio, otoscopio, tensiómetro, termómetro digital y dispensador de espéculos. </t>
  </si>
  <si>
    <t>2.8</t>
  </si>
  <si>
    <t>Suministro, transporte y armado (si es requerido para su funcionamiento) de Mesa de curaciones cromada, Mesa metálica con base tubular con ruedas, Con bandejas superior e inferior en acero inoxidable, ,Con cuatro ruedas de dos pulgadas, Dimensiones aproximadas Largo 61cm, ancho 37cm ± 3cm. Altura: 70cm ± 3cm</t>
  </si>
  <si>
    <t>2.9</t>
  </si>
  <si>
    <t xml:space="preserve">Suministro, transporte y armado (si es requerido para su funcionamiento) de  Set basureros desechos hospitalarios, Capacidad: 20 Litros, Dimensiones aproximadas: Largo: 36,5 cm, Ancho: 31,5 cm, Altura: 38,5 cm. </t>
  </si>
  <si>
    <t>2.10</t>
  </si>
  <si>
    <t>Suministro, transporte y armado (si es requerido para su funcionamiento) de Escalera de dos pasos en tubería, Con superficie antideslizante, Acabado en cromo, Dimensiones aproximadas: 0.40 m de ancho x 0.41 m de fondo x 0.36 de alto</t>
  </si>
  <si>
    <t>SUBTOTAL</t>
  </si>
  <si>
    <t>UNIDAD DE SIMULACION GINECOBSTETRICIA Y PEDIATRIA</t>
  </si>
  <si>
    <t>3.1</t>
  </si>
  <si>
    <t>Suministro, transporte y armado  (si es requerido para su funcionamiento) de Diván ginecológico con gabinete, Superficie de paciente de tres (3) planos, Tapizada en cordobán.</t>
  </si>
  <si>
    <t>3.2</t>
  </si>
  <si>
    <r>
      <t xml:space="preserve">Suministro, transporte e instalación  (si es requerido para su funcionamiento) de </t>
    </r>
    <r>
      <rPr>
        <sz val="8"/>
        <color theme="1"/>
        <rFont val="Tahoma"/>
        <family val="2"/>
      </rPr>
      <t>Pantalla TV de pared, M</t>
    </r>
    <r>
      <rPr>
        <sz val="8"/>
        <color rgb="FF000000"/>
        <rFont val="Tahoma"/>
        <family val="2"/>
      </rPr>
      <t>edidas TV sin base: 112.48 x 65.02 x 5.97 (Ancho x Alto x Fondo) cm.</t>
    </r>
  </si>
  <si>
    <t>3.3</t>
  </si>
  <si>
    <t>Suministro, transporte y armado (si es requerido para su funcionamiento) de carro de paro, Fabricado en tubería y lámina de acero, con ruedas, con 5 gavetas, con manija de transporte, tapa superior en acero inoxidable, acabado en pintura electrostática, con atril. Dimensiones aproximadas: alto 0.94 X ancho 0.89 X fondo 0.66 m.</t>
  </si>
  <si>
    <t>3.4</t>
  </si>
  <si>
    <t>Suministro, transporte y armado (si es requerido para su funcionamiento) de Set basureros desechos hospitalarios Capacidad: 20 Litros, Dimensiones aproximadas: Largo: 36,5 cm, Ancho: 31,5 cm, Altura: 38,5 cm.</t>
  </si>
  <si>
    <t>3.5</t>
  </si>
  <si>
    <t>Suministro, transporte y armado  (si es requerido para su funcionamiento) de Mesa metálica con base tubular con ruedas, con bandejas superior e inferior en acero inoxidable, con cuatro ruedas de dos pulgadas capacidad de carga de 15 kg.</t>
  </si>
  <si>
    <t>3.6</t>
  </si>
  <si>
    <r>
      <t xml:space="preserve">Suministro, transporte, capacitación de uso y armado  (si es requerido para su funcionamiento) de </t>
    </r>
    <r>
      <rPr>
        <sz val="8"/>
        <color theme="1"/>
        <rFont val="Tahoma"/>
        <family val="2"/>
      </rPr>
      <t>Simulador obstétrico básico,</t>
    </r>
    <r>
      <rPr>
        <sz val="8"/>
        <color rgb="FF000000"/>
        <rFont val="Tahoma"/>
        <family val="2"/>
      </rPr>
      <t xml:space="preserve"> Modelo pélvico.</t>
    </r>
  </si>
  <si>
    <t>3.7</t>
  </si>
  <si>
    <t xml:space="preserve">Suministro, transporte, capacitación de uso y armado (si es requerido para su funcionamiento) de Simulador de parto avanzado de cuerpo completo. </t>
  </si>
  <si>
    <t>3.8</t>
  </si>
  <si>
    <t xml:space="preserve">Suministro, transporte, capacitación de uso y armado (si es requerido para su funcionamiento) de Simulador de dilatación y borramiento cervical. </t>
  </si>
  <si>
    <t>3.9</t>
  </si>
  <si>
    <r>
      <t xml:space="preserve">Suministro, transporte y armado (si es requerido para su funcionamiento) de </t>
    </r>
    <r>
      <rPr>
        <sz val="8"/>
        <color theme="1"/>
        <rFont val="Tahoma"/>
        <family val="2"/>
      </rPr>
      <t>Hueso pélvico para demostración de parto,</t>
    </r>
    <r>
      <rPr>
        <sz val="8"/>
        <color rgb="FF000000"/>
        <rFont val="Tahoma"/>
        <family val="2"/>
      </rPr>
      <t xml:space="preserve"> Pelvis femenina ósea con cabezas fetales para demostrar proceso de parto, las cabezas fetales deben contener cráneos con suturas craneales palpables y fontanelas. </t>
    </r>
  </si>
  <si>
    <t>3.10</t>
  </si>
  <si>
    <t xml:space="preserve">Suministro, transporte, capacitación de uso y armado (si es requerido para su funcionamiento) de Entrenador para examen clínico de mama y enseñanza de autoexamen de mama, que cuente con patologías intercambiables y permita la Identificación de diversas complicaciones y patologías, por ejemplo, carcinomas, quistes, enfermedades fibroquísticas y fibroadenoma. </t>
  </si>
  <si>
    <t>3.11</t>
  </si>
  <si>
    <t xml:space="preserve">Suministro, transporte, capacitación de uso y armado (si es requerido para su funcionamiento) de Simulador de bebe inalámbrico avanzado r inalámbrico pediátrico avanzado de cuerpo completo que simule a un bebe.  </t>
  </si>
  <si>
    <t>3.12</t>
  </si>
  <si>
    <t>Suministro, transporte y armado  (si es requerido para su funcionamiento) de Cuna para sala de maternidad con lámina inferior, Con estructura en tubería, Con acabado en pintura en polvo, con cuatro (4) ruedas giratorias de 2" de diámetro, Con lámina inferior en acero inoxidable para colocar objetos personales Que incluya colchoneta impermeable de 5 cm y cuna en acrílico transparente de una sola pieza.</t>
  </si>
  <si>
    <t>3.13</t>
  </si>
  <si>
    <r>
      <t xml:space="preserve">Suministro, transporte, capacitación de uso y armado (si es requerido para su funcionamiento) de </t>
    </r>
    <r>
      <rPr>
        <sz val="8"/>
        <color theme="1"/>
        <rFont val="Tahoma"/>
        <family val="2"/>
      </rPr>
      <t>Modulo instructor para colocación de DIU</t>
    </r>
    <r>
      <rPr>
        <sz val="8"/>
        <color rgb="FF000000"/>
        <rFont val="Tahoma"/>
        <family val="2"/>
      </rPr>
      <t>, Útero para entrenamiento en colocación de dispositivos Intrauterinos.</t>
    </r>
  </si>
  <si>
    <t>3.14</t>
  </si>
  <si>
    <r>
      <t xml:space="preserve">Suministro, transporte y armado (si es requerido para su funcionamiento) de </t>
    </r>
    <r>
      <rPr>
        <sz val="8"/>
        <color theme="1"/>
        <rFont val="Tahoma"/>
        <family val="2"/>
      </rPr>
      <t xml:space="preserve">Maquetas que ilustran el desarrollo del embarazo, </t>
    </r>
    <r>
      <rPr>
        <sz val="8"/>
        <color rgb="FF000000"/>
        <rFont val="Tahoma"/>
        <family val="2"/>
      </rPr>
      <t xml:space="preserve">Modelo que presenten todas las etapas del desarrollo del embarazo. </t>
    </r>
  </si>
  <si>
    <t>3.15</t>
  </si>
  <si>
    <t xml:space="preserve">Suministro, transporte y armado (si es requerido para su funcionamiento) de Maqueta con etapas del desarrollo embrionario humano, Cada una de las fases debe estar representada por una pieza individual con el fin de que puede separarse de la base conjunta para utilizarla de forma específica en las clases o los exámenes sobre embriología. </t>
  </si>
  <si>
    <t>3.16</t>
  </si>
  <si>
    <t>Suministro, transporte y armado  (si es requerido para su funcionamiento) de Modulo palpación para maniobras de Leopold.</t>
  </si>
  <si>
    <t>3.17</t>
  </si>
  <si>
    <r>
      <t>Suministro y transporte de Set</t>
    </r>
    <r>
      <rPr>
        <sz val="8"/>
        <color theme="1"/>
        <rFont val="Tahoma"/>
        <family val="2"/>
      </rPr>
      <t xml:space="preserve"> para prácticas de sutura para episiotomía</t>
    </r>
    <r>
      <rPr>
        <sz val="8"/>
        <color rgb="FF000000"/>
        <rFont val="Tahoma"/>
        <family val="2"/>
      </rPr>
      <t xml:space="preserve">.  </t>
    </r>
  </si>
  <si>
    <t>3.18</t>
  </si>
  <si>
    <t xml:space="preserve">Suministro y transporte de Simulador de lactancia materna que permita una simulación altamente realista de la lactancia materna.  </t>
  </si>
  <si>
    <t>3.19</t>
  </si>
  <si>
    <t xml:space="preserve">Suministro, transporte y armado (si es requerido para su funcionamiento) de Bebe recién nacido articulado. </t>
  </si>
  <si>
    <t>3.20</t>
  </si>
  <si>
    <r>
      <t xml:space="preserve">Suministro, transporte y armado (si es requerido para su funcionamiento) de </t>
    </r>
    <r>
      <rPr>
        <sz val="8"/>
        <color theme="1"/>
        <rFont val="Tahoma"/>
        <family val="2"/>
      </rPr>
      <t xml:space="preserve">Entrenador de intubación neonatal, </t>
    </r>
    <r>
      <rPr>
        <sz val="8"/>
        <color rgb="FF000000"/>
        <rFont val="Tahoma"/>
        <family val="2"/>
      </rPr>
      <t xml:space="preserve">Cabeza de entrenamiento para intubación neonatal. </t>
    </r>
  </si>
  <si>
    <t>3.21</t>
  </si>
  <si>
    <r>
      <t xml:space="preserve">Suministro, transporte y armado (si es requerido para su funcionamiento) de </t>
    </r>
    <r>
      <rPr>
        <sz val="8"/>
        <color theme="1"/>
        <rFont val="Tahoma"/>
        <family val="2"/>
      </rPr>
      <t xml:space="preserve">Entrenador de manejo de la vía respiratoria infantil, </t>
    </r>
    <r>
      <rPr>
        <sz val="8"/>
        <color rgb="FF000000"/>
        <rFont val="Tahoma"/>
        <family val="2"/>
      </rPr>
      <t xml:space="preserve">Cabeza de entrenamiento para intubación infantil. </t>
    </r>
  </si>
  <si>
    <t>3.22</t>
  </si>
  <si>
    <r>
      <t xml:space="preserve">Suministro, transporte y armado (si es requerido para su funcionamiento) </t>
    </r>
    <r>
      <rPr>
        <sz val="8"/>
        <color theme="1"/>
        <rFont val="Tahoma"/>
        <family val="2"/>
      </rPr>
      <t>Entrenador de intubación pediátrica</t>
    </r>
    <r>
      <rPr>
        <sz val="8"/>
        <color rgb="FF000000"/>
        <rFont val="Tahoma"/>
        <family val="2"/>
      </rPr>
      <t xml:space="preserve"> de Torso pediátrico para procedimientos de vía aérea que permita la inserción y sujeción del tubo endotraqueal y pulso carotideo generado manualmente.</t>
    </r>
  </si>
  <si>
    <t>3.23</t>
  </si>
  <si>
    <t>Suministro, transporte y armado (si es requerido para su funcionamiento) de Bebe para practica de cateterismo umbilical.</t>
  </si>
  <si>
    <t>3.24</t>
  </si>
  <si>
    <r>
      <t xml:space="preserve">Suministro, transporte y armado (si es requerido para su funcionamiento) de Simulador </t>
    </r>
    <r>
      <rPr>
        <sz val="8"/>
        <color theme="1"/>
        <rFont val="Tahoma"/>
        <family val="2"/>
      </rPr>
      <t>neonatal para el entrenamiento de habilidades en reanimación</t>
    </r>
    <r>
      <rPr>
        <sz val="8"/>
        <color rgb="FF000000"/>
        <rFont val="Tahoma"/>
        <family val="2"/>
      </rPr>
      <t xml:space="preserve"> requeridas en los primeros 10 minutos de vida, que incluya el manejo de la vía aérea, la colocación de tubos ET y LMA, ombligo con pulso generado manualmente y con acceso IO en ambas piernas.</t>
    </r>
  </si>
  <si>
    <t>3.25</t>
  </si>
  <si>
    <r>
      <t xml:space="preserve">Suministro, transporte y armado (si es requerido para su funcionamiento) de </t>
    </r>
    <r>
      <rPr>
        <sz val="8"/>
        <color theme="1"/>
        <rFont val="Tahoma"/>
        <family val="2"/>
      </rPr>
      <t>Set simuladores básicos para reanimación cardio pulmonar infantil</t>
    </r>
    <r>
      <rPr>
        <sz val="8"/>
        <color rgb="FF000000"/>
        <rFont val="Tahoma"/>
        <family val="2"/>
      </rPr>
      <t>, consta de cuatro maniquies para entrenamiento efectivo de reanimación cardio pulmonar infantil, que permita ventilación boca a nariz y técnicas para la desobstrucción de la vía aérea.</t>
    </r>
  </si>
  <si>
    <t>3.26</t>
  </si>
  <si>
    <t>Suministro y transporte de Laringoscopio de fibra óptica.</t>
  </si>
  <si>
    <t>3.27</t>
  </si>
  <si>
    <t>Suministro y transporte de Fonendoscopio de dos servicios, para uso pediátrico.</t>
  </si>
  <si>
    <t xml:space="preserve"> </t>
  </si>
  <si>
    <t>3.28</t>
  </si>
  <si>
    <r>
      <t xml:space="preserve">Suministro y transporte de </t>
    </r>
    <r>
      <rPr>
        <sz val="8"/>
        <color theme="1"/>
        <rFont val="Tahoma"/>
        <family val="2"/>
      </rPr>
      <t>Máscaras laríngeas.</t>
    </r>
  </si>
  <si>
    <t>3.29</t>
  </si>
  <si>
    <r>
      <t xml:space="preserve">Suministro y transporte de </t>
    </r>
    <r>
      <rPr>
        <sz val="8"/>
        <color theme="1"/>
        <rFont val="Tahoma"/>
        <family val="2"/>
      </rPr>
      <t xml:space="preserve">Resucitador infante, </t>
    </r>
    <r>
      <rPr>
        <sz val="8"/>
        <color rgb="FF000000"/>
        <rFont val="Tahoma"/>
        <family val="2"/>
      </rPr>
      <t>Bolsas auto inflables para ventilación para infante. esterilizable, elaborado en silicona, capacidad de la bolsa 240 ml y del reservorio 600 ml, volumen máximo: 175 ml, para uso en pacientes con un peso inferior a 7 kg, que incluya bolsa de 240 ml, mascarilla en silicona esterilizable No. 0, manguera de oxigeno de 2 metros, reservorio de oxígeno.</t>
    </r>
  </si>
  <si>
    <t>3.30</t>
  </si>
  <si>
    <r>
      <t xml:space="preserve">Suministro y transporte de </t>
    </r>
    <r>
      <rPr>
        <sz val="8"/>
        <color theme="1"/>
        <rFont val="Tahoma"/>
        <family val="2"/>
      </rPr>
      <t>Resucitador niño,</t>
    </r>
    <r>
      <rPr>
        <sz val="8"/>
        <color rgb="FF000000"/>
        <rFont val="Tahoma"/>
        <family val="2"/>
      </rPr>
      <t xml:space="preserve"> Bolsas auto inflables para ventilación para niño, esterilizable, elaborado en silicona, capacidad de la bolsa 500 ml y del reservorio 2600 ml, volumen máximo: 360 ml, para uso en pacientes con peso entre 7 kg y 30 kg, que incluya, bolsa de 500 ml, mascarilla en silicona esterilizable no. 3, manguera de oxigeno de 2 metros, reservorio de oxígeno.</t>
    </r>
  </si>
  <si>
    <t>3.31</t>
  </si>
  <si>
    <r>
      <t xml:space="preserve">Suministro y transporte de Tensiómetro digital </t>
    </r>
    <r>
      <rPr>
        <sz val="8"/>
        <color theme="1"/>
        <rFont val="Tahoma"/>
        <family val="2"/>
      </rPr>
      <t>con brazaletes pediátricos</t>
    </r>
    <r>
      <rPr>
        <sz val="8"/>
        <color rgb="FF000000"/>
        <rFont val="Tahoma"/>
        <family val="2"/>
      </rPr>
      <t xml:space="preserve">, que permita visualizar valores de presión sanguínea, frecuencia cardiaca, brazalete con velcro, tamaño pediátrico, de pilas, resistente a impactos , diseño liviano, compacto, aplicación precisa en la arteria branquial en cualquiera de los dos brazos. </t>
    </r>
  </si>
  <si>
    <t>3.32</t>
  </si>
  <si>
    <t>Suministro y transporte de Equipo de pequeña cirugía en acero inoxidable compuesto de: mango para bisturí no. 4, pinza disección con garra 14.5 cm, pinza disección sin garra 14.5 cm, pinza foester recta, porta esponjas, longitud 18 cm, pinza kelly curva hemostática longitud 14 cm, pinza mosquito curva.</t>
  </si>
  <si>
    <t>3.33</t>
  </si>
  <si>
    <t>Suministro y  transporte de Tijeras para uso de material quirúrgico en acero inoxidable de 17 cm.</t>
  </si>
  <si>
    <t>UNIDAD DE SIMULACION DE REANIMACION Y PROCEDIMIENTOS</t>
  </si>
  <si>
    <t>4.1</t>
  </si>
  <si>
    <t>Suministro, transporte, capacitación de uso y armado (si es requerido para su funcionamiento) de Cama eléctrica para hospitalización, Estructura en acero con acabado en pintura electrostática, dos barbadas de seguridad en aluminio, tableros de cabecero y pies en plástico, material lavable y sin riesgo de oxidación, Medidas internas ancho 90 cms, largo 2.00 cms Cambio de altura con rango de 36 cm a 70 cms.</t>
  </si>
  <si>
    <t>4.2</t>
  </si>
  <si>
    <t>Suministro, transporte y armado  (si es requerido para su funcionamiento) de Mesa de curaciones metálica con base tubular, Con bandejas superior e inferior en acero inoxidable, Con cuatro ruedas de dos pulgadas, Capacidad de carga 15 kg</t>
  </si>
  <si>
    <t>4.3</t>
  </si>
  <si>
    <t xml:space="preserve">Suministro, transporte, capacitación de uso e instalación de Panel horizontal de cabecera que permita El suministro de energía eléctrica, Suministro de gases medicinales. </t>
  </si>
  <si>
    <t>4.4</t>
  </si>
  <si>
    <r>
      <t xml:space="preserve">Suministro, transporte y armado (si es requerido para su funcionamiento) de </t>
    </r>
    <r>
      <rPr>
        <sz val="8"/>
        <color theme="1"/>
        <rFont val="Tahoma"/>
        <family val="2"/>
      </rPr>
      <t>Equipo de oxigeno portátil con regulado, Capacidad</t>
    </r>
    <r>
      <rPr>
        <sz val="8"/>
        <color rgb="FF000000"/>
        <rFont val="Tahoma"/>
        <family val="2"/>
      </rPr>
      <t xml:space="preserve"> 682 litros </t>
    </r>
  </si>
  <si>
    <t>4.5</t>
  </si>
  <si>
    <t xml:space="preserve">Suministro, transporte, capacitación de uso y armado (si es requerido para su funcionamiento) de Desfibrilación manual, marcapasos y monitorización. </t>
  </si>
  <si>
    <t>4.6</t>
  </si>
  <si>
    <t>Suministro, transporte, capacitación de uso y armado (si es requerido para su funcionamiento) de Set basureros desechos hospitalarios</t>
  </si>
  <si>
    <t>4.7</t>
  </si>
  <si>
    <t>4.8</t>
  </si>
  <si>
    <t>Suministro, transporte y armado (si es requerido para su funcionamiento) de Carro de paro fabricado en tubería y lámina de acero, con ruedas, con 5 gavetas, con manija de transporte, tapa superior en acero inoxidable, acabado en pintura electrostática, con Atril. Dimensiones: alto 0.94 m X ancho 0.89 m , fondo 0.66 m.</t>
  </si>
  <si>
    <t>4.9</t>
  </si>
  <si>
    <r>
      <t xml:space="preserve">Suministro, transporte y armado (si es requerido para su funcionamiento) de Carro para </t>
    </r>
    <r>
      <rPr>
        <sz val="8"/>
        <color theme="1"/>
        <rFont val="Tahoma"/>
        <family val="2"/>
      </rPr>
      <t>para transporte de monitores</t>
    </r>
    <r>
      <rPr>
        <sz val="8"/>
        <color rgb="FF000000"/>
        <rFont val="Tahoma"/>
        <family val="2"/>
      </rPr>
      <t xml:space="preserve"> fabricado en lámina de acero, Con canastilla, Dimensiones: largo: 0.40 m, ancho 0.40 m, altura 1.05 m </t>
    </r>
  </si>
  <si>
    <t>4.10</t>
  </si>
  <si>
    <t xml:space="preserve">Suministro y transporte de fonendoscopio de dos servicios.  </t>
  </si>
  <si>
    <t>4.11</t>
  </si>
  <si>
    <r>
      <t xml:space="preserve">Suministro, transporte, capacitación de uso y armado (si es requerido para su funcionamiento) de </t>
    </r>
    <r>
      <rPr>
        <sz val="8"/>
        <color theme="1"/>
        <rFont val="Tahoma"/>
        <family val="2"/>
      </rPr>
      <t>Simulador adulto avanzado para cuidado intensivo</t>
    </r>
    <r>
      <rPr>
        <sz val="8"/>
        <color rgb="FF000000"/>
        <rFont val="Tahoma"/>
        <family val="2"/>
      </rPr>
      <t xml:space="preserve">, inalámbrico de cuerpo completo.  </t>
    </r>
  </si>
  <si>
    <t>4.12</t>
  </si>
  <si>
    <t>Suministro, transporte, capacitación de uso y armado (si es requerido para su funcionamiento) de Torso avanzado para reanimación que incluya dispositivo para visualizar el rendimiento de las compresiones y ventilaciones, sistema para conectar un desfibrilador real, medidas mínimas aproximadas: 70 cm x 40 cm x 25 cm</t>
  </si>
  <si>
    <t>4.13</t>
  </si>
  <si>
    <r>
      <t xml:space="preserve">Suministro, transporte, capacitación de uso y armado (si es requerido para su funcionamiento) de </t>
    </r>
    <r>
      <rPr>
        <sz val="8"/>
        <color theme="1"/>
        <rFont val="Tahoma"/>
        <family val="2"/>
      </rPr>
      <t>Set torsos básicos para reanimación cardiopulmonar adulto</t>
    </r>
    <r>
      <rPr>
        <sz val="8"/>
        <color rgb="FF000000"/>
        <rFont val="Tahoma"/>
        <family val="2"/>
      </rPr>
      <t xml:space="preserve"> consta de cuatro maniquíes para entrenamiento efectivo de reanimación cardio pulmonar adulto, medidas mínimas aproximadas: 78 cm x 52 cm x 67 cm, peso: 22 kg, libre de látex.</t>
    </r>
  </si>
  <si>
    <t>4.14</t>
  </si>
  <si>
    <r>
      <t xml:space="preserve">Suministro y transporte de </t>
    </r>
    <r>
      <rPr>
        <sz val="8"/>
        <color theme="1"/>
        <rFont val="Tahoma"/>
        <family val="2"/>
      </rPr>
      <t>Resucitador adulto,</t>
    </r>
    <r>
      <rPr>
        <sz val="8"/>
        <color rgb="FF000000"/>
        <rFont val="Tahoma"/>
        <family val="2"/>
      </rPr>
      <t xml:space="preserve"> Bolsas auto inflables para ventilación para adulto.</t>
    </r>
  </si>
  <si>
    <t>4.15</t>
  </si>
  <si>
    <r>
      <t xml:space="preserve">Suministro, transporte, capacitación de uso y armado (si es requerido para su funcionamiento) de </t>
    </r>
    <r>
      <rPr>
        <sz val="8"/>
        <color theme="1"/>
        <rFont val="Tahoma"/>
        <family val="2"/>
      </rPr>
      <t>Entrenador de gestión de la vía aérea adulto</t>
    </r>
    <r>
      <rPr>
        <sz val="8"/>
        <color rgb="FF000000"/>
        <rFont val="Tahoma"/>
        <family val="2"/>
      </rPr>
      <t xml:space="preserve">, Representación realista de anatomía humana que permita practicar la intubación oral y nasal, inspección visual de la expansión pulmonar, para uso de intubación, mascara laríngea y permita verificar prueba de inflado, medidas mínimas aproximadas: 75 cm x 27 cm x 45 cm, peso: 13.70 kg. </t>
    </r>
  </si>
  <si>
    <t>4.16</t>
  </si>
  <si>
    <t>Suministro, transporte y armado (si es requerido para su funcionamiento) de Camilla rodante con barandas, cabecero de levante, soporte de bala de oxígeno, atril porta suero cromado, barandas laterales abatibles.</t>
  </si>
  <si>
    <t>4.17</t>
  </si>
  <si>
    <t>Suministro, transporte, capacitación de uso y armado (si es requerido para su funcionamiento) de Simulador de enfermería que permita procedimientos básicos hospitalarios, inserción de tubos endotraqueales, traqueotomía, cateterismo urinario, inserción y cuidado nasogástrico, auscultación ruidos intestinales, irrigación de colostomía y cuidado de la boca, inyección intramuscular, pulso carotideo manual, que permita capacitar las habilidades básicas en el hospital, enfocándose en aquellas habilidades específicas de los proveedores de atención hospitalaria, para cumplir con los requisitos de capacitación de atención básica a avanzada y ayuda a facilitar la entrega de simulaciones consistentes en los currículos de enfermería, Medidas aproximadas: 104 cm x 60 cm x 42 cm, peso: 33,93 Kg, látex no colapsable.</t>
  </si>
  <si>
    <t>4.18</t>
  </si>
  <si>
    <t xml:space="preserve">Suministro y transporte de Equipo de sutura en acero.  </t>
  </si>
  <si>
    <t>4.19</t>
  </si>
  <si>
    <t>Suministro, transporte y armado (si es requerido para su funcionamiento) de Sistema de drenaje toracico en plástico transparente, estéril, desechable, capacidad de 2300 cc. Con columna blanca indicadora de niveles de drenaje con conector estriado universal para tubo de torax. Manguera flexible de kraton. Manijas metálicas para colgar en la cama, pie azul giratorio 90' para mayor estabilidad al colgarlo en el piso. Válvula automática de control de presión positiva y válvula manual de presión negativa. Con puerto de acceso al sello de agua.</t>
  </si>
  <si>
    <t>4.20</t>
  </si>
  <si>
    <t>Suministro y transporte de Brazo para practica de suturas, Medidas mínimas aproximadas: 62 x 18 x 13 cm.</t>
  </si>
  <si>
    <t>4.21</t>
  </si>
  <si>
    <t xml:space="preserve">Suministro, transporte y armado (si es requerido para su funcionamiento) de Mesa de Mayo, móvil de altura regulable, con ruedas, de acero inoxidable Regulable de altura por sistema neumático accionado por un disparador manual. </t>
  </si>
  <si>
    <t>UNIDAD DE SIMULACION DE SEMIOLOGIA Y PRIMEROS AUXILIOS</t>
  </si>
  <si>
    <t>5.1</t>
  </si>
  <si>
    <t>Suministro, transporte y armado (si es requerido para su funcionamiento) de Mesa metálica fija,  Dimensiones: ancho 0.60 m, largo 0.60 m y alto 0.73 m, Con superficie en madera enchapada en formica de 25 mm, Base metálica, Terminados en pintura electrostática.</t>
  </si>
  <si>
    <t>5.2</t>
  </si>
  <si>
    <t>Suministro, transporte, capacitación de uso y armado (si es requerido para su funcionamiento) de Maniquí de auscultación adulto, Torso adulto avanzado que permita la auscultación de sonidos del corazón, pulmones y del intestino, que tenga biblioteca de guías de lecciones, videos de casos simulados, videos de ecocardiograma, forma de onda de ECG para sonidos del corazón, laptop, con posibilidad de personalizar las clases, pulso carotideo, fonocardiograma, incluye auriculares por infrarrojos, emisor de rayos infrarrojos. Que permita la identificación  de las diferentes estructuras de manera detallada, elaborado en material  sintético extremadamente resistente, duradero, irrompible, de primera calidad, no toxico, para uso diario en la práctica académica, con su correspondiente manual y curso de entrenamiento.</t>
  </si>
  <si>
    <t>5.3</t>
  </si>
  <si>
    <t>Suministro y transporte de Fonendoscopio de dos servicios con diafragma en aluminio y juego de olivas blandas</t>
  </si>
  <si>
    <t>5.4</t>
  </si>
  <si>
    <t xml:space="preserve">Suministro y transporte de Equipos de órganos de los sentidos modelo portátil. </t>
  </si>
  <si>
    <t>5.5</t>
  </si>
  <si>
    <t>Suministro, transporte, capacitación de uso y armado (si es requerido para su funcionamiento) de Brazo avanzado de inyección y venopunción que permita la visualización y palpación de las venas en la superficie de la piel, que proporcione acceso venoso completo IV y flebotomía, además de sitios para inyecciones intramusculares e intradérmicas. Que permita la identificación  de las diferentes estructuras de manera detallada para la precisión anatómica, elaborado en material sintético extremadamente resistente, duradero, de primera calidad,  no toxico, para uso diario en la práctica académica, con su correspondiente manual.</t>
  </si>
  <si>
    <t>5.6</t>
  </si>
  <si>
    <t>Suministro, transporte, capacitación de uso y armado (si es requerido para su funcionamiento) de Simulador para inyección intramuscular, en el que se puedan practicar tres tipos de inyecciones intramusculares: inyecciones dorsogluteal, ventrogluteal y vasto lateral. Que posea una estructura ósea simulada, también muestra los músculos glúteo medio y glúteo mayor, el nervio ciático y las estructuras vasculares. Que permita la identificación  de las diferentes estructuras de manera detallada para la precisión anatómica, elaborado en material sintético extremadamente resistente, duradero, de primera calidad, no toxico,  para uso diario en la práctica académica, con su correspondiente manual.</t>
  </si>
  <si>
    <t>5.7</t>
  </si>
  <si>
    <t>Suministro, transporte, capacitación de uso y armado (si es requerido para su funcionamiento) de Brazo para práctica de inyección intradérmica, piel de vinilo, que permita practicar inyecciones intracutáneas, Que permita la identificación  de las diferentes estructuras de manera detallada para la precisión anatómica, elaborado en material  sintético extremadamente resistente, duradero, de primera calidad, no toxico, para uso diario en la práctica académica, con su correspondiente manual.</t>
  </si>
  <si>
    <t>5.8</t>
  </si>
  <si>
    <t>Suministro, transporte y armado (si es requerido para su funcionamiento) de Simulador para palpación testicular.</t>
  </si>
  <si>
    <t>5.9</t>
  </si>
  <si>
    <t>Suministro, transporte y armado (si es requerido para su funcionamiento) de Simulador para examen de próstata, que contenga simulador de glándula benigna y la inserción de glándulas patológicas para práctica realista de diferentes etapas de carcinoma de próstata. Que permita la identificación  de las diferentes estructuras de manera detallada para la precisión anatómica, elaborado en material sintético extremadamente resistente, duradero, de primera calidad, no toxico, para uso diario en la práctica académica, con su correspondiente manual.</t>
  </si>
  <si>
    <t>5.10</t>
  </si>
  <si>
    <t>Suministro, transporte y armado (si es requerido para su funcionamiento) de Entrenador de examen abdominal, Torso masculino adulto para palpación, auscultación y percusión abdominal, que cuente con órganos intercambiables de diferentes tamaños y sonidos realistas. Debe incluir un set de órganos normales y patológicos debe permitir  la identificación  de las diferentes estructuras de manera detallada para la precisión anatómica, elaborado en material sintético extremadamente resistente, duradero, de primera calidad, no toxico, para uso diario en la práctica académica, con su correspondiente manual y curso de entrenamiento.</t>
  </si>
  <si>
    <t>5.11</t>
  </si>
  <si>
    <t>Suministro y transporte de Tabla de inmovilización,  Rígida para transporte e inmovilización del paciente,  Dimensiones 184 x 45 x 5 cm, peso 7.5 kilogramos, Con arnés de sujeción.</t>
  </si>
  <si>
    <t>5.12</t>
  </si>
  <si>
    <t>Suministro, transporte y armado (si es requerido para su funcionamiento) de Camilla plegable.</t>
  </si>
  <si>
    <t>Camilla de estructura tubular en aluminio, Dimensiones aproximadas extendida: 208 x 55 x 13 cm.</t>
  </si>
  <si>
    <t>5.13</t>
  </si>
  <si>
    <t>Suministro y transporte de Inmovilizador de cuello,  Dimensiones aproximadas: 56 x 18 x 0.5 cm.</t>
  </si>
  <si>
    <t>5.14</t>
  </si>
  <si>
    <t>Suministro y transporte de Inmovilizador de hombro para adulto y pediátrico.</t>
  </si>
  <si>
    <t>5.15</t>
  </si>
  <si>
    <t>Suministro y transporte de Inmovilizador de inmovilizador en polietileno de alta densidad, dimensiones aproximadas: 40 cm x 25 cm x 16cm.  Acolchado que contenga dos bloques principales: en el lado: 13.8 cm, en el fondo: 9 cm, en la cumbre: 5.2 cm, diámetro externo del agujero: 6 cm.</t>
  </si>
  <si>
    <t>5.16</t>
  </si>
  <si>
    <t>Suministro, transporte, capacitación de uso y armado (si es requerido para su funcionamiento) de Maniquí de entrenamiento para rescate, triage y transporte, que permita el manejo de vías aéreas e inclinación de la cabeza. Pulso carotídeo manualmente y cuerpo articulado. Con cabezal de intubación con vía aérea mejorada que permita la inserción de dispositivos de vía aérea estándar con la adición de LMA, Combitube. Que permita inclinación de la cabeza hacia adelante, hacia atrás o girarse 90 grados hacia cualquier lado, con intubación, inserción de la vía aérea orofaríngea y nasofaríngea, bolsa de válvula de ventilación, pulso carotideo generado manualmente, cuerpo articulado para un rango completo de movimiento. Que permita la identificación  de las diferentes estructuras de manera detallada para la precisión anatómica, elaborado en material  sintético extremadamente resistente, duradero, de primera calidad, no toxico, para uso diario en la práctica académica, con su correspondiente manual y curso de entrenamiento.</t>
  </si>
  <si>
    <t>5.17</t>
  </si>
  <si>
    <t>Suministro, transporte y armado (si es requerido para su funcionamiento) de Módulos   avanzado de trauma intercambiables que se adapten al maniquí de rescate.</t>
  </si>
  <si>
    <t>5.18</t>
  </si>
  <si>
    <t>Suministro, transporte, capacitación de uso, instalación y/o armado (si es requerido para su funcionamiento) de equipo Simulador de oftalmoscopio directo este debe incluir oftalmoscopio, otoscopio con espéculos, especulo nasal, porta-bajalenguas, espejos laríngeos, lámpara angular para garganta, mango de baterías medianas y estuche. Que permita entrenamiento de exámenes de retina y habilidades de diagnóstico de la oftalmoscopia directa, que mirando a través del ocular los estudiantes puedan examinar pacientes virtuales de diferentes edades y retinas. Que incluya una selección de variaciones clínicamente relevantes de la retina, un plan de estudios didácticamente bien estructurado, con un método estandarizado para la capacitación auto guiado. Que se puedan recibir comentarios inmediatos y objetivos después de cada examen virtual de la vista, como de exposición a la luz, el área de la superficie de la retina realmente examinada, la integridad de los hallazgos y la exactitud de los diagnósticos. que todos los datos de capacitación se puedan almacenar en el sistema para su posterior análisis por parte del educador. Que contenga una selección de las patologías retinales más frecuentes que cada estudiante debe poder reconocer, como el edema del disco óptico (incluido el papiledema), la retinopatía diabética e hipertensa o las oclusiones vasculares.</t>
  </si>
  <si>
    <t>SALA DE LOCKERS Y SALA DE DEBRIEFING</t>
  </si>
  <si>
    <t>6.1</t>
  </si>
  <si>
    <t>Suministro, transporte e instalación (si es requerido para su funcionamiento) de Locker de 16 puestos.  Estructura y puertas calibre 24, con portacandado, gancho ropero Acabados: Estructura: metálica. Medidas: alto 200 ancho 123 fondo 30 cm</t>
  </si>
  <si>
    <t>6.2</t>
  </si>
  <si>
    <t>Suministro, transporte y armado (si es requerido para su funcionamiento) de Mesas de reuniones con sillas ergonómicas para Debriefing  consta de 8 puestos con 8 sillas ergonómicas, superficie en madera, estructura metálica, medidas: alto 73 cm, ancho 1.80 m y fondo 1.00 m. Sillas con sistema de elevación neumático, brazos fijos en polipropileno y metal cromado.</t>
  </si>
  <si>
    <t>6.3</t>
  </si>
  <si>
    <t>Suministro, transporte e instalación (si es requerido para su funcionamiento) de Computador portátil de acuerdo a especificaciones técnicas</t>
  </si>
  <si>
    <t>6.4</t>
  </si>
  <si>
    <t>Suministro, transporte e instalación (si es requerido para su funcionamiento) de Pantalla Tv de pared, 50 Pulgadas, UHD 4K. Plano. Sintonizador Digital DVB-T2.. Resolución: 4K UHD. Entradas: HDMI (3) USB (2) Y/Pb/Pr (1)</t>
  </si>
  <si>
    <t>6.5</t>
  </si>
  <si>
    <t>Suministro, transporte y armado (si es requerido para su funcionamiento) de Tablero rodante en acrílico para sala de capacitación, elaborado en formica, aderida a tablex de 9 mm, medidas 120 X 70 cm, una cara, con soporte metálico en tubo con rodachines.</t>
  </si>
  <si>
    <t>OFICINA DE COORDINACION Y DEPOSITO DE INSUMOS</t>
  </si>
  <si>
    <t>7.1</t>
  </si>
  <si>
    <t>Suministro, transporte y armado (si es requerido para su funcionamiento) de Escritorio con silla ejecutiva, elaborado en superficie y base de madera con gavetas. Medidas aproximadas: Alto 72 cm, Ancho 1.20 cm y Fondo 72 cm. Silla con base cromada y con rodachines, altura ajustable.</t>
  </si>
  <si>
    <t>7.2</t>
  </si>
  <si>
    <t>Suministro, transporte y armado (si es requerido para su funcionamiento) de Silla para atención a público en tubo redondo, asiento y espaldar en polipropileno, pintura electrostática.</t>
  </si>
  <si>
    <t>7.3</t>
  </si>
  <si>
    <t>Suministro, transporte e instalación (si es requerido para su funcionamiento) de Computador de Mesa de acuerdo a especificaciones técnicas</t>
  </si>
  <si>
    <t>7.4</t>
  </si>
  <si>
    <t>Suministro, transporte y armado (si es requerido para su funcionamiento) de Archivador metálico, en lámina, Pintura electrostática, De tres gavetas, Dimensiones: Alto 105 cm, Ancho 47 cm y Fondo 60 cm.</t>
  </si>
  <si>
    <t>7.5</t>
  </si>
  <si>
    <t>Suministro, transporte e instalación (si es requerido para su funcionamiento) de Impresora láser a color con ciclo máximo de trabajo de hasta 40.000 páginas. Memoria mínima de 256 MB estándar.</t>
  </si>
  <si>
    <t>7.6</t>
  </si>
  <si>
    <t>Suministro y transporte Papelera de piso en madera. Dimensiones 30 cm x 20 cm.</t>
  </si>
  <si>
    <t>TOTAL CAPITULO (I)</t>
  </si>
  <si>
    <r>
      <t>(II)</t>
    </r>
    <r>
      <rPr>
        <b/>
        <sz val="7"/>
        <color theme="1"/>
        <rFont val="Times New Roman"/>
        <family val="1"/>
      </rPr>
      <t xml:space="preserve">                </t>
    </r>
    <r>
      <rPr>
        <b/>
        <sz val="8"/>
        <color theme="1"/>
        <rFont val="Tahoma"/>
        <family val="2"/>
      </rPr>
      <t>DOTACION E INSTALACION DE AIRE ACONDICIONADO</t>
    </r>
  </si>
  <si>
    <t>AIRE ACONDICIONADO</t>
  </si>
  <si>
    <t>8.1</t>
  </si>
  <si>
    <r>
      <t xml:space="preserve">Suministro e instalación </t>
    </r>
    <r>
      <rPr>
        <sz val="9"/>
        <color rgb="FF000000"/>
        <rFont val="Tahoma"/>
        <family val="2"/>
      </rPr>
      <t xml:space="preserve">Unidad manejadora de aire acondicionado, tipo doble pared, gabinete en acero </t>
    </r>
  </si>
  <si>
    <t xml:space="preserve">inoxidable. Motor Plenum fan 25000 CFM, filtracion 35%, 65% y HEPA 99,97% eff. Incluye filtros y banco de resistencias. Capacidad de enfriamiento 24000 BTU. </t>
  </si>
  <si>
    <t>8.2</t>
  </si>
  <si>
    <r>
      <t xml:space="preserve">Suministro e instalación </t>
    </r>
    <r>
      <rPr>
        <sz val="9"/>
        <color rgb="FF000000"/>
        <rFont val="Tahoma"/>
        <family val="2"/>
      </rPr>
      <t>Unidad de ventilación para la extracción de aire de 2500 CFM.</t>
    </r>
  </si>
  <si>
    <t>8.3</t>
  </si>
  <si>
    <r>
      <t xml:space="preserve">Suministro e instalación </t>
    </r>
    <r>
      <rPr>
        <sz val="9"/>
        <color rgb="FF000000"/>
        <rFont val="Tahoma"/>
        <family val="2"/>
      </rPr>
      <t>Tablero del sistema de control electrónico, de tipo digital, en general para el control de temperatura y humedad.</t>
    </r>
  </si>
  <si>
    <t>8.4</t>
  </si>
  <si>
    <r>
      <t xml:space="preserve">Suministro e instalación </t>
    </r>
    <r>
      <rPr>
        <sz val="9"/>
        <color rgb="FF000000"/>
        <rFont val="Tahoma"/>
        <family val="2"/>
      </rPr>
      <t>Red de conductos para el suministro de aire, en lámina galvanizada y que cumpla la norma y aislados.</t>
    </r>
  </si>
  <si>
    <t>8.5</t>
  </si>
  <si>
    <r>
      <t xml:space="preserve">Suministro e instalación </t>
    </r>
    <r>
      <rPr>
        <sz val="9"/>
        <color rgb="FF000000"/>
        <rFont val="Tahoma"/>
        <family val="2"/>
      </rPr>
      <t>Red de conductos para la extracción del aire, en lámina galvanizada y que cumpla la norma y aislados.</t>
    </r>
  </si>
  <si>
    <t>8.6</t>
  </si>
  <si>
    <r>
      <t xml:space="preserve">Suministro e instalación </t>
    </r>
    <r>
      <rPr>
        <sz val="9"/>
        <color rgb="FF000000"/>
        <rFont val="Tahoma"/>
        <family val="2"/>
      </rPr>
      <t>Difusores para el suministro del aire.</t>
    </r>
  </si>
  <si>
    <t>8.7</t>
  </si>
  <si>
    <r>
      <t xml:space="preserve">Suministro e instalación de </t>
    </r>
    <r>
      <rPr>
        <sz val="9"/>
        <color rgb="FF000000"/>
        <rFont val="Tahoma"/>
        <family val="2"/>
      </rPr>
      <t>Rejillas para el retorno del aire.</t>
    </r>
  </si>
  <si>
    <t>8.8</t>
  </si>
  <si>
    <t>Transporte y dirección técnica de la obra civil.</t>
  </si>
  <si>
    <t>GLB</t>
  </si>
  <si>
    <t>TOTAL CAPITULO (II)</t>
  </si>
  <si>
    <r>
      <t xml:space="preserve"> </t>
    </r>
    <r>
      <rPr>
        <b/>
        <sz val="8"/>
        <color rgb="FF000000"/>
        <rFont val="Tahoma"/>
        <family val="2"/>
      </rPr>
      <t>Cód</t>
    </r>
  </si>
  <si>
    <r>
      <t>(III)</t>
    </r>
    <r>
      <rPr>
        <sz val="7"/>
        <color theme="1"/>
        <rFont val="Times New Roman"/>
        <family val="1"/>
      </rPr>
      <t xml:space="preserve">       </t>
    </r>
    <r>
      <rPr>
        <b/>
        <sz val="8"/>
        <color theme="1"/>
        <rFont val="Tahoma"/>
        <family val="2"/>
      </rPr>
      <t>DOTACION E INSTALACION DE MUEBLES Y ACCESORIOS</t>
    </r>
  </si>
  <si>
    <t>MUEBLES Y ACCESORIOS</t>
  </si>
  <si>
    <t>9.1</t>
  </si>
  <si>
    <t xml:space="preserve">Suministro, transporte e instalación de Letrero, según lo consignado en las especificaciones técnicas. </t>
  </si>
  <si>
    <t>9.2</t>
  </si>
  <si>
    <t>Suministro, transporte e instalación de muebles bajos en formica y de colores, con entrepaños, puertas y chapas de seguridad. Las dimensiones de cada uno se ajustarán a la medida del espacio y la necesidad de los usuarios. Se debe verificar su ubicación en los planos, verificar las especificaciones técnicas.</t>
  </si>
  <si>
    <t>9.3</t>
  </si>
  <si>
    <t>Suministro, transporte e instalación de Armario en formica blanca, con entrepaños y con chapas de seguridad. Las dimensiones de cada uno se ajustarán a la medida del espacio y la necesidad de los usuarios. Se debe verificar su ubicación en los planos, verificar las especificaciones técnicas.</t>
  </si>
  <si>
    <t>9.4</t>
  </si>
  <si>
    <t>Suministro, transporte e instalación de Mesa para computador, empotrada en fórmica. Las dimensiones de cada uno se ajustarán a la medida del espacio y la necesidad de los usuarios. Se debe verificar su ubicación en los planos, verificar las especificaciones técnicas.</t>
  </si>
  <si>
    <t>TOTAL CAPITULO (III)</t>
  </si>
  <si>
    <r>
      <t>(IV)</t>
    </r>
    <r>
      <rPr>
        <sz val="7"/>
        <color theme="1"/>
        <rFont val="Times New Roman"/>
        <family val="1"/>
      </rPr>
      <t xml:space="preserve">        </t>
    </r>
    <r>
      <rPr>
        <b/>
        <sz val="8"/>
        <color theme="1"/>
        <rFont val="Tahoma"/>
        <family val="2"/>
      </rPr>
      <t>DOTACION E INSTALACION CABLEADO ESTRUCTURADO Y EQUIPO AUDIOVISUAL</t>
    </r>
  </si>
  <si>
    <t>CABLEADO ESTRUCTURADO Y EQUIPO AUDIOVISUAL</t>
  </si>
  <si>
    <t>10.1</t>
  </si>
  <si>
    <t>Suministro, transporte e instalación de Rollo de cable F/UTP categoría 6ª, de 4 pares UTP sin apantallar, 24 AWG, para transmisión de datos de hasta 1 Gigabit Ethernet, cubierta libre de halógenos LSZH y CPR clase Dca, diámetro exterior 5,7 mm, cubierta exterior color blanco. Longitud 305 m por rollo.</t>
  </si>
  <si>
    <t>Rollo</t>
  </si>
  <si>
    <t>10.2</t>
  </si>
  <si>
    <t>Suministro, transporte e instalación de Canaleta metálica con división, para alojar tanto cables de electricidad y de comunicaciones, de dimensiones 12 x 5 x 240 cm. Acabado en pintura electrostática.</t>
  </si>
  <si>
    <t>m</t>
  </si>
  <si>
    <t>10.3</t>
  </si>
  <si>
    <t>Suministro, transporte e instalación de Cable desoxigenado 2x14 para la transmisión de sonido en el laboratorio. Ideal para instalaciones de audio en áreas cubiertas, fabricado en aluminio recubierto de cobre (CCA) y cubierta de silicona. 100 m por rollo.</t>
  </si>
  <si>
    <t>10.4</t>
  </si>
  <si>
    <t>Suministro, transporte e instalación de Cable HDMI de 50 m de alta velocidad para la transmisión y recepción de audio y video de alta resoluciones y velocidad estándar con Ethernet.admitiendo conectividad Ethernet, retorno de audio, soporte de 3D y resoluciones de hasta 1080 p, con velocidades de de 340 MHz o hasta 10.2 Gbps.</t>
  </si>
  <si>
    <t>10.5</t>
  </si>
  <si>
    <t>Suministro, transporte e instalación de Face plate plato SL con puerto, para la transmisión de datos. Se instalarán en cajas de sobreponer de 55 mm y deberán estar marcadas tal como se indica en el plano del laboratorio. Incluye un (1) puerto para conectores RJ45 categoría 6 y categoría 5e,  tipo Keystone, en versiones UTP y FTP, y módulos multimedia (BNC, ST, SC, y LC, entre otros) en la misma placa de pared 3M.</t>
  </si>
  <si>
    <t>10.6</t>
  </si>
  <si>
    <t xml:space="preserve">Suministro, transporte e instalación de Toma HDMI para empotrar. </t>
  </si>
  <si>
    <t>10.7</t>
  </si>
  <si>
    <t xml:space="preserve">Suministro, transporte e instalación de Jack Categoría 6ª SL metálico. Cuerpo metálico, opción de tapa guardapolvo, de fácil instalación. </t>
  </si>
  <si>
    <t>10.8</t>
  </si>
  <si>
    <t xml:space="preserve">Suministro, transporte e instalación de Troquel trapezoidal (piramidal) para las conexiones de tomas/datos. </t>
  </si>
  <si>
    <t>10.9</t>
  </si>
  <si>
    <t xml:space="preserve">Suministro, transporte e instalación de Caja metálica tipo Rawelt de 2x4, para la realización de los puntos cámara y access point del laboratorio de simulación. Incluye un tapón y tornillo de tierra con dos prácticas orejas para hacer un montaje y sellamiento sencillo y rápido. </t>
  </si>
  <si>
    <t>10.10</t>
  </si>
  <si>
    <t xml:space="preserve">Suministro, transporte e instalación de Tubo EMT de ¾” x 3mts para la protección de los conductores eléctricos. </t>
  </si>
  <si>
    <t>10.11</t>
  </si>
  <si>
    <t>Suministro, transporte e instalación de Unión EMT ¾ de pulgada</t>
  </si>
  <si>
    <t>10.12</t>
  </si>
  <si>
    <t>Suministro, transporte e instalación de Curva EMT de ¾ de pulgada</t>
  </si>
  <si>
    <t>10.13</t>
  </si>
  <si>
    <t>Suministro, transporte e instalación Terminal EMT 3/4de pulgada</t>
  </si>
  <si>
    <t>10.14</t>
  </si>
  <si>
    <t xml:space="preserve">Suministro, transporte e instalación de Soporte de pared para cámaras robotizada. Soporte universal para cámaras y de hasta dos (2) kilos en la pared. Aluminio color blanco y puede montarse tanto en el interior como en el exterior. Soporta cámaras y carcasas de hasta 2 kg. </t>
  </si>
  <si>
    <t>10.15</t>
  </si>
  <si>
    <t>Suministro, transporte e instalación de Cinta velcro doble faz en rollo x 25mts.</t>
  </si>
  <si>
    <t>10.16</t>
  </si>
  <si>
    <t xml:space="preserve">Suministro, transporte e instalación de Grapa metálica ¾” EMT. </t>
  </si>
  <si>
    <t>10.17</t>
  </si>
  <si>
    <t>Suministro, transporte e instalación de Marquillas para todo el sistema de redes, marquillado face plate, patch panel y cableado en sus dos extremos, (inicio y termino).</t>
  </si>
  <si>
    <t>10.18</t>
  </si>
  <si>
    <t xml:space="preserve">Suministro, transporte e instalación de Pach Cord Categoria 6ª, con capucha para protección y control del cable. </t>
  </si>
  <si>
    <t>10.19</t>
  </si>
  <si>
    <t xml:space="preserve">Suministro, transporte e instalación de Plug Audio RCA. </t>
  </si>
  <si>
    <t>10.20</t>
  </si>
  <si>
    <t xml:space="preserve">Suministro, transporte e instalación de Pach Panel Categoria 6ª de 24 Puertos. Acepta la serie SL tomas de factor de forma modular e inserciones. El panel de conexión se configura con front-cargables de 6 puertos con puertos de módulos reemplazables individualmente, y acepta iconos opcionales y etiquetado estándar. </t>
  </si>
  <si>
    <t>10.21</t>
  </si>
  <si>
    <t>Suministro, transporte e instalación de Organizador horizontal alta densidad 2U para Categoría 6A y 7A de alumino/acero.</t>
  </si>
  <si>
    <t>10.22</t>
  </si>
  <si>
    <t xml:space="preserve">Suministro, transporte e instalación de Cámara tipo domo 4MPX de alta definición. </t>
  </si>
  <si>
    <t>10.23</t>
  </si>
  <si>
    <t xml:space="preserve">Suministro, transporte e instalación de Cámara tipo domo de ZOOM 12X. </t>
  </si>
  <si>
    <t>10.24</t>
  </si>
  <si>
    <t xml:space="preserve">Suministro, transporte e instalación de NVR de 16 puertos POE, NVR 16 canales. </t>
  </si>
  <si>
    <t>10.25</t>
  </si>
  <si>
    <t>Suministro, transporte e instalación de Disco Duro 10TB para sistemas de seguridad de alta definición.</t>
  </si>
  <si>
    <t>10.26</t>
  </si>
  <si>
    <t xml:space="preserve">Suministro, transporte e instalación de Teclado de control </t>
  </si>
  <si>
    <t>10.27</t>
  </si>
  <si>
    <t>Suministro, transporte e instalación de Consola de sonido de 10 canales. Fácil de instalar y transportar. 2000w de potencia, conexión Bluetooth, Mp3, SD, Radio FM.</t>
  </si>
  <si>
    <t>10.28</t>
  </si>
  <si>
    <t xml:space="preserve">Suministro, transporte e instalación de Parlante de sonido ambiental, de 120W y de pared. </t>
  </si>
  <si>
    <t>10.29</t>
  </si>
  <si>
    <t>Suministro, transporte e instalación de Micrófono de solapa para adaptar a equipo de cómputo dentro del laboratorio de simulación.</t>
  </si>
  <si>
    <t>10.30</t>
  </si>
  <si>
    <t>Suministro, transporte e instalación de Micrófono vocal cardioide.</t>
  </si>
  <si>
    <t>10.31</t>
  </si>
  <si>
    <t xml:space="preserve">Suministro, transporte e instalación de Rack de 19U para sobreponer y para montar, administrar y organizar virtualmente cualquier equipo de cableado estructurado. </t>
  </si>
  <si>
    <t>10.32</t>
  </si>
  <si>
    <t>Suministro, transporte e instalación de PDU eléctrica de 10 tomas que contiene una carcasa de aluminio extruido de alta calidad en la que es posible conectar hasta 10 enchufes. De 10 A y cuenta con un interruptor de alimentación general y un estabilizador contra riesgo de apagones.</t>
  </si>
  <si>
    <t>10.33</t>
  </si>
  <si>
    <t>Suministro, transporte e instalación de Televisor SMART TV de 60 pulgadas, 4K ULTRA HD LED.</t>
  </si>
  <si>
    <t>10.34</t>
  </si>
  <si>
    <t>Suministro, transporte e instalación de Soporte para TV de 60 pulgadas. Peso total soportado máximo de 33.9 kg.</t>
  </si>
  <si>
    <t>10.35</t>
  </si>
  <si>
    <t xml:space="preserve">Suministro, transporte e instalación de Cable HDMI de 5mts de alta velocidad, para la recepción y transmisión de altas resoluciones de audio y video. </t>
  </si>
  <si>
    <t>TOTAL CAPITULO (IV)</t>
  </si>
  <si>
    <r>
      <t>(V)</t>
    </r>
    <r>
      <rPr>
        <b/>
        <sz val="7"/>
        <color theme="1"/>
        <rFont val="Times New Roman"/>
        <family val="1"/>
      </rPr>
      <t xml:space="preserve">         </t>
    </r>
    <r>
      <rPr>
        <b/>
        <sz val="8"/>
        <color theme="1"/>
        <rFont val="Tahoma"/>
        <family val="2"/>
      </rPr>
      <t>ADECUACIONES</t>
    </r>
  </si>
  <si>
    <t>ADECUACIONES</t>
  </si>
  <si>
    <t>Suministro, transporte e instalación de cielo raso en PVC de 200 mm x 10 mm x 6 m, o similar, suspendido e independizado del techo por una estructura de soporte.</t>
  </si>
  <si>
    <t>m2</t>
  </si>
  <si>
    <t>Suministro, transporte e instalación de panel de fibrocemento doble cara de acuerdo con la localización y las especificaciones establecidas dentro de los Planos Arquitectónicos y</t>
  </si>
  <si>
    <t>de Detalle. Comprende todos los elementos para la fijación, anclaje y terminado previo al acabado final.</t>
  </si>
  <si>
    <t xml:space="preserve">Desmonte de luminarias para su posterior reubicación según planimetría. </t>
  </si>
  <si>
    <t>Consiste en la relocalización e instalación de luminarias existentes con respecto a los planos de cantidades, para el correcto funcionamiento del laboratorio de simulación.</t>
  </si>
  <si>
    <t>Suministro, transporte e instalación de puerta, divisiones y ventanas en aluminio de acuerdo con la localización y especificaciones contenidas dentro de los Planos Arquitectónicos y de Detalle. Se incluye el vidrio 6mm.</t>
  </si>
  <si>
    <t>Suministro, transporte e instalación de Puerta en vidrio templado de 8mm de espesor incoloro, calidad cristal pulido y brillado con vinilo esmerilado. Incluye soportes en sócalo elaborado en lamina de acero inoxidable mínimo de calibre 14, Con cerradura pico de loro con su respectivo juego de llaves.</t>
  </si>
  <si>
    <t>Suministro, transporte e instalación de rieles en acero inoxidable para cortinas de separación entre cubículos.</t>
  </si>
  <si>
    <t>Suministro, transporte y Fundición de placa base en concreto para equipos de aire acondicionado, con espesor de 0.10 m.</t>
  </si>
  <si>
    <t>Suministro, transporte e instalación de la acometida eléctrica trifásica, red 4#6 + 1#6 AWG de cobre THHW desde el tablero general a tablero de distribución. Incluye tubo MT de 1 ½ pulgada y accesorios.</t>
  </si>
  <si>
    <t>Suministro, transporte e instalación de punto de desagüe para el sistema de aire acondicionado. Incluye regata y resane y tubo de 3 pulgadas.</t>
  </si>
  <si>
    <t>Demolición de muro para ducto de aire acondicionado. Incluye desalojo, resane y pintura.</t>
  </si>
  <si>
    <t>Suministro, transporte e instalación de caja en malla eslabonada calibre 12 para sistema de aire acondicionado. Incluye ángulo y puerta.</t>
  </si>
  <si>
    <t>Desmontaje de hoja de ventanería, incluye desalojo.</t>
  </si>
  <si>
    <t>Suministro, transporte e instalación de Persianas en aluminio. Incluye resane de filos.</t>
  </si>
  <si>
    <t>Aseo general de todo el espacio de adecuación.</t>
  </si>
  <si>
    <t>TOTAL CAPITULO (V)</t>
  </si>
  <si>
    <t>COSTO TOTAL ADECUACION Y DOTACION DE L LABORATORIO DE SIMULACION</t>
  </si>
  <si>
    <t xml:space="preserve">PROPONENTE 1 </t>
  </si>
  <si>
    <t>CUMPLE - FOLIOS 5 AL 36 ARCHIVO PROPUESTA DIDACLIBROS LTDA PARTE 1 DE 20 FOLIO 1 AL 50</t>
  </si>
  <si>
    <t>El precio ofrecido en la propuesta económica debe expresarse en pesos colombianos, y en él debe estar inmerso los costos indirectos, otros valores cuando apliquen, valor del IVA, valor total de la propuesta, de acuerdo al formato anexo. Si se presenta alguna discrepancia entre 
las cantidades expresadas en letras y números, prevalecerán las cantidades expresadas en letras.</t>
  </si>
  <si>
    <t>CUMPLE - VALOR EN NUMEROS $2,883,280,048 - VALOR EN LETRAS DOS MIL OCHOCIENTOS OCHENTA Y TRES MILLONES DOSCIENTOS OCHENTA MIL CUARENTA Y OCHO PESOS M/CTE</t>
  </si>
  <si>
    <t>EL VALOR TOTAL DE CADA CAPITULO DE LA PROPUESTA ECONOMICA, NO PODRA SUPERAR AL DEL PRESUPUESTO OFICIAL, SI LO HICIERE, LA PROPUESTA SERA  DECLARADA COMO NO ADMISIBLE Y SERÁ RECHAZADA</t>
  </si>
  <si>
    <t>FECHA  PUBLICACION DEL INFORME DE EVALUACION DE REQUISITOS HABILITANTES DEFINITIVO</t>
  </si>
  <si>
    <t>JUEVES 9 DE DICIEMBRE DE 2021</t>
  </si>
  <si>
    <t>VIERNES 10 DE DICIEMBRE DE 2021</t>
  </si>
  <si>
    <t>DIA HABIL POSTERIOR A LA PUBLICACION DEL INFORME DE EVALUACION DE REQUISITOS HABILITANTES DEFINITIVO</t>
  </si>
  <si>
    <t xml:space="preserve">Experiencia  en dotación de dispositivos e insumos medicos en  SMMLV </t>
  </si>
  <si>
    <t xml:space="preserve">Experiencia  en dotación de equipos de simulación en salud en  SMMLV </t>
  </si>
  <si>
    <t>PRESENTA ANEXO EXPERIENCIA ESPECIFICA PONDERABLE</t>
  </si>
  <si>
    <t>CUMPLE - FOLIOS 1004 A 1005 DEL ARCHIVO PROPUESTA DIDACLIBROS LTDA PARTE 18 DE 20 FOLIO 976 AL 1059</t>
  </si>
  <si>
    <t>CONTRATO 021 DE 2020 - COMPRA E INSTALACION DE ELEMENTOS PARA LA IMPLEMENTACION DE LA CAMARA GESELL PARA EL LABORATORIO DE PICOLOGIA DE LA UNIVERSIDAD POPULAR DEL CESAR</t>
  </si>
  <si>
    <t>CERTIFICACION Y CONTRATO</t>
  </si>
  <si>
    <t>FOLIOS 1007 A 1016 DEL ARCHIVO PROPUESTA DIDACLIBROS LTDA PARTE 18 DE 20 FOLIO 976 AL 1059</t>
  </si>
  <si>
    <t>721015 - 721214 FOLIOS 264 A 265 ARCHIVO PROPUESTA DIDACLIBROS LTDA PARTE 6 DE 20 FOLIO 251 AL 323</t>
  </si>
  <si>
    <t>CONTRATO 009 DE 2016 - DOTACION DE MOBILIARIO Y ADECUACIONES DEL BLOQUE DE LABORATORIOS DE LA UNIVERSIDAD POPULAR DEL CESAR - SEDE SABANAS</t>
  </si>
  <si>
    <t>721015 - 721214 FOLIOS 179 A 180 ARCHIVO PROPUESTA DIDACLIBROS LTDA PARTE 4 DE 20 FOLIO 151 AL 200</t>
  </si>
  <si>
    <t>FOLIOS 1017 A 1042 DEL ARCHIVO PROPUESTA DIDACLIBROS LTDA PARTE 18 DE 20 FOLIO 976 AL 1059</t>
  </si>
  <si>
    <t>ACREDITACION</t>
  </si>
  <si>
    <t>CONTRATO 2,3,6/047 DE 2015 - SUMINISTRO, INSTALACION, CAPACITACION Y ASESORIA TECNICA DE EQUIPOS Y MOBILIARIO CORRESPNDIENTE A LOS LABORATORIOS DE SIMULACION, MORFOLOGIA, BIOQUIMICA, MICROBILOLOGIA, FISICA DE FLUIDOS Y MCANICA UBICADOS EN LA SEDE CARVAJAL, SANTANDER DE QUILICHAO DE LA UNIVERSIDAD DEL CAUCA.</t>
  </si>
  <si>
    <t>CONTRATO  831 DE 2019 - COMPRAVENTA DE EQUIPOS Y MOBILIARIO PARA LA MODERNIZACION DE LOS AMBIENTES DE FORMACION Y AREAS ADMINISTRATIVAS DEL CENTRO DE COMERCIO Y TURISMO REGIONAL QUINDIO GRUPO 1 Y 5</t>
  </si>
  <si>
    <t>421720 - 421821 FOLIOS 166 A 170 ARCHIVO PROPUESTA DIDACLIBROS LTDA PARTE 4 DE 20 FOLIO 151 AL 200</t>
  </si>
  <si>
    <t>423015 - 421918 FOLIOS 244 A 247 ARCHIVO PROPUESTA DIDACLIBROS LTDA PARTE 5 DE 20 FOLIO 201 AL 250</t>
  </si>
  <si>
    <t>ACTA DE LIQUIDACION Y CONTRATO</t>
  </si>
  <si>
    <t>FOLIOS 1044 A 1059 DEL ARCHIVO PROPUESTA DIDACLIBROS LTDA PARTE 18 DE 20 FOLIO 976 AL 1059</t>
  </si>
  <si>
    <t>FOLIOS 1060 A 1068 DEL ARCHIVO PROPUESTA DIDACLIBROS LTDA PARTE 19 DE 20 FOLIO 1060 AL 1110</t>
  </si>
  <si>
    <t>CONTRATO 6430 DE 2015 - CONTRATAR EL SUMINISTRO DE EQUIPOS Y HERRAMIENTAS PARA EL PROYECTO DE MODERNIZACION TECNOLOGICA DE LOS AMBIENTES SIMULADOS DE FORMACION DE LOS CENTROS DE LA RED DE SALUD DEL SERVICIO NACIONAL DE APRENDIZAJE-SENA</t>
  </si>
  <si>
    <t>CONTRATO 012-BAQ-19-02-078 - SUMINISTRO E INSTALACION DE EQUIPOS BIOMEDICOS, SIMULADORES Y MOBILIARIO PARA EL LABORATORIO DE SIMULACION Y LA SALA EXPERIMENTAL DEL PISO 4 DEL EDIFICIO DE LABORATORIOS DE LA UNIVERSIDAD</t>
  </si>
  <si>
    <t>421720 - 421821 FOLIOS 177 A 179 ARCHIVO PROPUESTA DIDACLIBROS LTDA PARTE 4 DE 20 FOLIO 151 AL 200</t>
  </si>
  <si>
    <t>423015 - 421918 FOLIOS 216 A 219 ARCHIVO PROPUESTA DIDACLIBROS LTDA PARTE 5 DE 20 FOLIO 201 AL 250</t>
  </si>
  <si>
    <t>FOLIOS 1070 A 1080 DEL ARCHIVO PROPUESTA DIDACLIBROS LTDA PARTE 19 DE 20 FOLIO 1060 AL 1110</t>
  </si>
  <si>
    <t>FOLIOS 1081 A 1089 DEL ARCHIVO PROPUESTA DIDACLIBROS LTDA PARTE 19 DE 20 FOLIO 1060 AL 1110</t>
  </si>
  <si>
    <t>MANTENIMIENTO</t>
  </si>
  <si>
    <t>ANEXO CALIBRACION Y MANTENIMIENTO REQUERIDO</t>
  </si>
  <si>
    <t>CANTIDAD DE OFRECIMIENTOS CADA 6 MESES</t>
  </si>
  <si>
    <t>NO CUMPLE - INCORPORA EN SU PROPUESTA EL ANEXO EL CUAL ESTA EN BLANCO  Y SIN FIRMA DEL REPRESENTANTE LEGAL</t>
  </si>
  <si>
    <t>VALOR DE LA OFERTA</t>
  </si>
  <si>
    <t>20%  DEL VALOR DE LA OFERTA</t>
  </si>
  <si>
    <t>RENUNCIA AL ANTICIPO ACOGIENDOSE A LO ESTABLECIDO EN LA OPCION B - FOLIO 1093 ARCHIVO PROPUESTA DIDACLIBROS LTDA PARTE 19 DE 20 FOLIO 1060 AL 1110</t>
  </si>
  <si>
    <t>PRESENTA CERTIFICADO DE CUENTA COMERCIO N° 00130176000100025161 DEK BANCO BBVA CON UN SALDO A LA FECHA DEL 23-11-2021 DE $963,818,206,07 - FOLIO 1094 ARCHIVO PROPUESTA DIDACLIBROS LTDA PARTE 19 DE 20 FOLIO 1060 AL 1110</t>
  </si>
  <si>
    <t>PRESENTA FOLIO 1096 ARCHIVO PROPUESTA DIDACLIBROS LTDA PARTE 19 DE 20 FOLIO 1060 AL 1110</t>
  </si>
  <si>
    <t>NO CUMPLE - NO PRESENTA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</si>
</sst>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 #,##0.00_);_(&quot;$&quot;\ * \(#,##0.00\);_(&quot;$&quot;\ * &quot;-&quot;??_);_(@_)"/>
  </numFmts>
  <fonts count="34" x14ac:knownFonts="1">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9"/>
      <color theme="1"/>
      <name val="Calibri"/>
      <family val="2"/>
      <scheme val="minor"/>
    </font>
    <font>
      <u/>
      <sz val="11"/>
      <color theme="10"/>
      <name val="Calibri"/>
      <family val="2"/>
      <scheme val="minor"/>
    </font>
    <font>
      <b/>
      <sz val="8"/>
      <color theme="1"/>
      <name val="Calibri"/>
      <family val="2"/>
      <scheme val="minor"/>
    </font>
    <font>
      <b/>
      <sz val="18"/>
      <color theme="1"/>
      <name val="Calibri"/>
      <family val="2"/>
      <scheme val="minor"/>
    </font>
    <font>
      <b/>
      <sz val="24"/>
      <color theme="1"/>
      <name val="Calibri"/>
      <family val="2"/>
      <scheme val="minor"/>
    </font>
    <font>
      <b/>
      <sz val="14"/>
      <color theme="1"/>
      <name val="Calibri"/>
      <family val="2"/>
      <scheme val="minor"/>
    </font>
    <font>
      <b/>
      <sz val="10"/>
      <color theme="1"/>
      <name val="Calibri"/>
      <family val="2"/>
      <scheme val="minor"/>
    </font>
    <font>
      <sz val="14"/>
      <color theme="1"/>
      <name val="Calibri"/>
      <family val="2"/>
      <scheme val="minor"/>
    </font>
    <font>
      <sz val="8"/>
      <color theme="1"/>
      <name val="Century Gothic"/>
      <family val="2"/>
    </font>
    <font>
      <sz val="11"/>
      <color theme="1"/>
      <name val="Calibri"/>
      <family val="2"/>
      <scheme val="minor"/>
    </font>
    <font>
      <sz val="10"/>
      <name val="Arial"/>
      <family val="2"/>
    </font>
    <font>
      <sz val="8"/>
      <name val="Calibri"/>
      <family val="2"/>
      <scheme val="minor"/>
    </font>
    <font>
      <sz val="9"/>
      <color theme="1"/>
      <name val="Calibri"/>
      <family val="2"/>
      <scheme val="minor"/>
    </font>
    <font>
      <sz val="9"/>
      <name val="Calibri"/>
      <family val="2"/>
      <scheme val="minor"/>
    </font>
    <font>
      <b/>
      <sz val="8"/>
      <name val="Calibri"/>
      <family val="2"/>
      <scheme val="minor"/>
    </font>
    <font>
      <sz val="8"/>
      <name val="Century Gothic"/>
      <family val="2"/>
    </font>
    <font>
      <b/>
      <sz val="8"/>
      <color rgb="FF000000"/>
      <name val="Tahoma"/>
      <family val="2"/>
    </font>
    <font>
      <b/>
      <sz val="8"/>
      <color theme="1"/>
      <name val="Tahoma"/>
      <family val="2"/>
    </font>
    <font>
      <b/>
      <sz val="7"/>
      <color theme="1"/>
      <name val="Times New Roman"/>
      <family val="1"/>
    </font>
    <font>
      <sz val="8"/>
      <color rgb="FF000000"/>
      <name val="Tahoma"/>
      <family val="2"/>
    </font>
    <font>
      <sz val="8"/>
      <color theme="1"/>
      <name val="Tahoma"/>
      <family val="2"/>
    </font>
    <font>
      <u/>
      <sz val="8"/>
      <color rgb="FF000000"/>
      <name val="Tahoma"/>
      <family val="2"/>
    </font>
    <font>
      <sz val="10"/>
      <color rgb="FF000000"/>
      <name val="Tahoma"/>
      <family val="2"/>
    </font>
    <font>
      <b/>
      <sz val="10"/>
      <color rgb="FF000000"/>
      <name val="Tahoma"/>
      <family val="2"/>
    </font>
    <font>
      <sz val="8"/>
      <name val="Tahoma"/>
      <family val="2"/>
    </font>
    <font>
      <b/>
      <sz val="9"/>
      <color rgb="FF000000"/>
      <name val="Tahoma"/>
      <family val="2"/>
    </font>
    <font>
      <sz val="9"/>
      <color rgb="FF000000"/>
      <name val="Tahoma"/>
      <family val="2"/>
    </font>
    <font>
      <sz val="11"/>
      <color theme="1"/>
      <name val="Tahoma"/>
      <family val="2"/>
    </font>
    <font>
      <sz val="7"/>
      <color theme="1"/>
      <name val="Times New Roman"/>
      <family val="1"/>
    </font>
    <font>
      <b/>
      <sz val="11"/>
      <color theme="1"/>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DBDBDB"/>
        <bgColor indexed="64"/>
      </patternFill>
    </fill>
    <fill>
      <patternFill patternType="solid">
        <fgColor rgb="FFF2F2F2"/>
        <bgColor indexed="64"/>
      </patternFill>
    </fill>
    <fill>
      <patternFill patternType="solid">
        <fgColor theme="4"/>
        <bgColor indexed="64"/>
      </patternFill>
    </fill>
    <fill>
      <patternFill patternType="solid">
        <fgColor rgb="FFD9D9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5">
    <xf numFmtId="0" fontId="0" fillId="0" borderId="0"/>
    <xf numFmtId="0" fontId="5" fillId="0" borderId="0" applyNumberFormat="0" applyFill="0" applyBorder="0" applyAlignment="0" applyProtection="0"/>
    <xf numFmtId="164" fontId="13" fillId="0" borderId="0" applyFont="0" applyFill="0" applyBorder="0" applyAlignment="0" applyProtection="0"/>
    <xf numFmtId="0" fontId="14" fillId="0" borderId="0"/>
    <xf numFmtId="0" fontId="13" fillId="0" borderId="0"/>
  </cellStyleXfs>
  <cellXfs count="217">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2" fillId="0" borderId="1" xfId="0" applyFont="1" applyBorder="1" applyAlignment="1">
      <alignment horizontal="center" vertical="center" wrapText="1"/>
    </xf>
    <xf numFmtId="4" fontId="0" fillId="0" borderId="1" xfId="0" applyNumberFormat="1" applyBorder="1" applyAlignment="1">
      <alignment horizontal="center" vertical="center" wrapText="1"/>
    </xf>
    <xf numFmtId="4" fontId="0" fillId="0" borderId="1" xfId="0" applyNumberFormat="1" applyBorder="1"/>
    <xf numFmtId="4" fontId="0" fillId="0" borderId="0" xfId="0" applyNumberFormat="1"/>
    <xf numFmtId="4" fontId="0" fillId="0" borderId="0" xfId="0" applyNumberFormat="1" applyAlignment="1">
      <alignment vertical="center"/>
    </xf>
    <xf numFmtId="4" fontId="1" fillId="0" borderId="0" xfId="0" applyNumberFormat="1" applyFont="1"/>
    <xf numFmtId="0" fontId="3" fillId="0" borderId="1" xfId="0" applyFont="1" applyBorder="1" applyAlignment="1">
      <alignment vertical="center" wrapText="1"/>
    </xf>
    <xf numFmtId="4" fontId="1" fillId="0" borderId="0" xfId="0" applyNumberFormat="1" applyFont="1" applyAlignment="1">
      <alignment horizontal="left"/>
    </xf>
    <xf numFmtId="4" fontId="1" fillId="0" borderId="0" xfId="0" applyNumberFormat="1" applyFont="1" applyAlignment="1">
      <alignment horizontal="center" vertical="center"/>
    </xf>
    <xf numFmtId="4" fontId="0" fillId="0" borderId="0" xfId="0" applyNumberFormat="1" applyAlignment="1">
      <alignment horizontal="center" vertical="center"/>
    </xf>
    <xf numFmtId="4" fontId="1" fillId="0" borderId="1" xfId="0" applyNumberFormat="1" applyFont="1" applyBorder="1" applyAlignment="1">
      <alignment horizontal="left" vertical="center"/>
    </xf>
    <xf numFmtId="4" fontId="1" fillId="0" borderId="1" xfId="0" applyNumberFormat="1" applyFont="1" applyBorder="1" applyAlignment="1">
      <alignment horizontal="left" vertical="center" wrapText="1"/>
    </xf>
    <xf numFmtId="4" fontId="1" fillId="0" borderId="1" xfId="0" applyNumberFormat="1" applyFont="1" applyBorder="1" applyAlignment="1">
      <alignment horizontal="right" vertical="center"/>
    </xf>
    <xf numFmtId="4" fontId="1" fillId="0" borderId="1" xfId="0" applyNumberFormat="1" applyFont="1" applyBorder="1" applyAlignment="1">
      <alignment horizontal="center" vertical="center"/>
    </xf>
    <xf numFmtId="4" fontId="4" fillId="0" borderId="1" xfId="0" applyNumberFormat="1" applyFont="1" applyBorder="1" applyAlignment="1">
      <alignment horizontal="center" vertical="center" wrapText="1"/>
    </xf>
    <xf numFmtId="0" fontId="5" fillId="0" borderId="0" xfId="1"/>
    <xf numFmtId="4" fontId="0" fillId="0" borderId="0" xfId="0" applyNumberFormat="1" applyAlignment="1">
      <alignment horizontal="left" vertical="center"/>
    </xf>
    <xf numFmtId="4" fontId="6" fillId="0" borderId="0" xfId="0" applyNumberFormat="1" applyFont="1" applyAlignment="1">
      <alignment horizontal="left" vertical="center" wrapText="1"/>
    </xf>
    <xf numFmtId="4" fontId="6" fillId="0" borderId="0" xfId="0" applyNumberFormat="1" applyFont="1" applyAlignment="1">
      <alignment vertical="center" wrapText="1"/>
    </xf>
    <xf numFmtId="4" fontId="6" fillId="0" borderId="1" xfId="0" applyNumberFormat="1" applyFont="1" applyBorder="1" applyAlignment="1">
      <alignment vertical="center" wrapText="1"/>
    </xf>
    <xf numFmtId="4" fontId="1" fillId="0" borderId="0" xfId="0" applyNumberFormat="1" applyFont="1" applyBorder="1" applyAlignment="1">
      <alignment horizontal="left" vertical="center" wrapText="1"/>
    </xf>
    <xf numFmtId="4" fontId="1" fillId="0" borderId="0" xfId="0" applyNumberFormat="1" applyFont="1" applyBorder="1" applyAlignment="1">
      <alignment horizontal="right" vertical="center"/>
    </xf>
    <xf numFmtId="4" fontId="2" fillId="0" borderId="0" xfId="0" applyNumberFormat="1" applyFont="1" applyBorder="1" applyAlignment="1">
      <alignment vertical="center"/>
    </xf>
    <xf numFmtId="4" fontId="0" fillId="0" borderId="0" xfId="0" applyNumberFormat="1" applyBorder="1" applyAlignment="1">
      <alignment vertical="center"/>
    </xf>
    <xf numFmtId="4" fontId="0" fillId="0" borderId="0" xfId="0" applyNumberFormat="1" applyFont="1" applyBorder="1" applyAlignment="1">
      <alignment horizontal="left" vertical="center"/>
    </xf>
    <xf numFmtId="0" fontId="0" fillId="0" borderId="1" xfId="0" applyFill="1" applyBorder="1" applyAlignment="1">
      <alignment vertical="center"/>
    </xf>
    <xf numFmtId="0" fontId="0" fillId="0" borderId="0" xfId="0" applyFill="1" applyAlignment="1">
      <alignment vertical="center"/>
    </xf>
    <xf numFmtId="0" fontId="1" fillId="0" borderId="0" xfId="0" applyFont="1" applyAlignment="1">
      <alignment horizontal="left"/>
    </xf>
    <xf numFmtId="4" fontId="0" fillId="0" borderId="1" xfId="0" applyNumberFormat="1" applyBorder="1" applyAlignment="1"/>
    <xf numFmtId="0" fontId="0" fillId="0" borderId="1" xfId="0" applyBorder="1" applyAlignment="1">
      <alignment horizontal="center" vertical="center"/>
    </xf>
    <xf numFmtId="0" fontId="0" fillId="0" borderId="0" xfId="0" applyFill="1" applyBorder="1"/>
    <xf numFmtId="0" fontId="10" fillId="0" borderId="0" xfId="0" applyFont="1" applyFill="1" applyBorder="1" applyAlignment="1">
      <alignment vertical="center"/>
    </xf>
    <xf numFmtId="0" fontId="3" fillId="0" borderId="0" xfId="0" applyFont="1" applyFill="1" applyBorder="1"/>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0" xfId="0" applyFill="1" applyBorder="1" applyAlignment="1">
      <alignment horizontal="center" vertical="center"/>
    </xf>
    <xf numFmtId="4" fontId="3" fillId="0" borderId="0" xfId="0" applyNumberFormat="1" applyFont="1" applyFill="1" applyBorder="1" applyAlignment="1">
      <alignment horizontal="center" vertical="center" wrapText="1"/>
    </xf>
    <xf numFmtId="0" fontId="11" fillId="0" borderId="0" xfId="0" applyFont="1" applyFill="1" applyBorder="1"/>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0" fillId="0" borderId="0" xfId="0" applyFont="1" applyFill="1" applyBorder="1"/>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righ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4"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4" fontId="1" fillId="0" borderId="1" xfId="0" applyNumberFormat="1" applyFont="1" applyFill="1" applyBorder="1"/>
    <xf numFmtId="0" fontId="1" fillId="0" borderId="1" xfId="0" applyFont="1" applyFill="1" applyBorder="1" applyAlignment="1">
      <alignment vertical="center"/>
    </xf>
    <xf numFmtId="2" fontId="1" fillId="0" borderId="1" xfId="0" applyNumberFormat="1" applyFont="1" applyFill="1" applyBorder="1" applyAlignment="1">
      <alignment vertical="center"/>
    </xf>
    <xf numFmtId="0" fontId="10" fillId="3" borderId="9" xfId="0" applyFont="1" applyFill="1" applyBorder="1" applyAlignment="1">
      <alignment vertical="center"/>
    </xf>
    <xf numFmtId="2" fontId="10" fillId="3" borderId="10" xfId="0" applyNumberFormat="1" applyFont="1" applyFill="1" applyBorder="1" applyAlignment="1">
      <alignment vertical="center"/>
    </xf>
    <xf numFmtId="0" fontId="10" fillId="2" borderId="9" xfId="0" applyFont="1" applyFill="1" applyBorder="1" applyAlignment="1">
      <alignment vertical="center"/>
    </xf>
    <xf numFmtId="0" fontId="10" fillId="2" borderId="10" xfId="0" applyFont="1" applyFill="1" applyBorder="1" applyAlignment="1">
      <alignment vertical="center"/>
    </xf>
    <xf numFmtId="0" fontId="12" fillId="0" borderId="1" xfId="0" applyFont="1" applyBorder="1" applyAlignment="1">
      <alignment vertical="center" wrapText="1"/>
    </xf>
    <xf numFmtId="4" fontId="0" fillId="4" borderId="1" xfId="0" applyNumberFormat="1" applyFill="1" applyBorder="1"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4" fontId="0" fillId="0" borderId="1" xfId="0" applyNumberFormat="1" applyFill="1" applyBorder="1" applyAlignment="1">
      <alignment vertical="center"/>
    </xf>
    <xf numFmtId="4" fontId="11" fillId="0" borderId="0" xfId="0" applyNumberFormat="1"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Border="1" applyAlignment="1">
      <alignment vertical="center" wrapText="1"/>
    </xf>
    <xf numFmtId="4" fontId="16" fillId="0" borderId="1" xfId="0" applyNumberFormat="1" applyFont="1" applyBorder="1" applyAlignment="1">
      <alignment vertical="center"/>
    </xf>
    <xf numFmtId="0" fontId="15" fillId="0" borderId="1" xfId="0" applyFont="1" applyBorder="1" applyAlignment="1">
      <alignment vertical="center" wrapText="1"/>
    </xf>
    <xf numFmtId="0" fontId="17" fillId="0" borderId="1" xfId="0" applyFont="1" applyFill="1" applyBorder="1" applyAlignment="1">
      <alignment vertical="center" wrapText="1"/>
    </xf>
    <xf numFmtId="0" fontId="15" fillId="0" borderId="1" xfId="0" applyFont="1" applyFill="1" applyBorder="1" applyAlignment="1">
      <alignment vertical="center" wrapText="1"/>
    </xf>
    <xf numFmtId="4" fontId="18" fillId="0" borderId="1" xfId="0" applyNumberFormat="1" applyFont="1" applyFill="1" applyBorder="1" applyAlignment="1">
      <alignment horizontal="center" vertical="center" wrapText="1"/>
    </xf>
    <xf numFmtId="0" fontId="0" fillId="0" borderId="1" xfId="0" applyFill="1" applyBorder="1" applyAlignment="1">
      <alignment horizontal="left" vertical="center"/>
    </xf>
    <xf numFmtId="4" fontId="0" fillId="0" borderId="1" xfId="0" applyNumberFormat="1" applyFill="1" applyBorder="1" applyAlignment="1">
      <alignment horizontal="left" vertical="center"/>
    </xf>
    <xf numFmtId="0" fontId="0" fillId="0" borderId="0" xfId="0" applyFill="1" applyAlignment="1">
      <alignment horizontal="left" vertical="center"/>
    </xf>
    <xf numFmtId="0" fontId="1" fillId="0" borderId="0" xfId="0" applyFont="1" applyAlignment="1">
      <alignment horizontal="left"/>
    </xf>
    <xf numFmtId="0" fontId="0" fillId="0" borderId="1" xfId="0" applyBorder="1" applyAlignment="1">
      <alignment vertical="center" wrapText="1"/>
    </xf>
    <xf numFmtId="0" fontId="19" fillId="0" borderId="1" xfId="0" applyFont="1" applyBorder="1" applyAlignment="1">
      <alignment vertical="center" wrapText="1"/>
    </xf>
    <xf numFmtId="0" fontId="0" fillId="0" borderId="1" xfId="0" applyBorder="1"/>
    <xf numFmtId="0" fontId="1" fillId="0" borderId="0" xfId="0" applyFont="1" applyAlignment="1">
      <alignment horizontal="left"/>
    </xf>
    <xf numFmtId="0" fontId="0" fillId="0" borderId="1" xfId="0" applyBorder="1" applyAlignment="1">
      <alignment vertical="center" wrapText="1"/>
    </xf>
    <xf numFmtId="0" fontId="2" fillId="3" borderId="1" xfId="0" applyFont="1" applyFill="1" applyBorder="1"/>
    <xf numFmtId="0" fontId="0" fillId="3" borderId="1" xfId="0" applyFill="1" applyBorder="1"/>
    <xf numFmtId="0" fontId="20" fillId="5" borderId="1" xfId="0" applyFont="1" applyFill="1" applyBorder="1" applyAlignment="1">
      <alignment horizontal="center" vertical="center" wrapText="1"/>
    </xf>
    <xf numFmtId="3" fontId="20" fillId="5" borderId="1" xfId="0" applyNumberFormat="1" applyFont="1" applyFill="1" applyBorder="1" applyAlignment="1">
      <alignment vertical="center" wrapText="1"/>
    </xf>
    <xf numFmtId="0" fontId="20" fillId="0" borderId="1" xfId="0" applyFont="1" applyBorder="1" applyAlignment="1">
      <alignment horizontal="center" vertical="center" wrapText="1"/>
    </xf>
    <xf numFmtId="0" fontId="23" fillId="0" borderId="1" xfId="0" applyFont="1" applyBorder="1" applyAlignment="1">
      <alignment horizontal="center" vertical="center" wrapText="1"/>
    </xf>
    <xf numFmtId="3" fontId="23" fillId="0" borderId="1" xfId="0" applyNumberFormat="1" applyFont="1" applyBorder="1" applyAlignment="1">
      <alignment vertical="center" wrapText="1"/>
    </xf>
    <xf numFmtId="0" fontId="25" fillId="0" borderId="1" xfId="0" applyFont="1" applyBorder="1" applyAlignment="1">
      <alignment horizontal="center" vertical="center" wrapText="1"/>
    </xf>
    <xf numFmtId="0" fontId="0" fillId="3" borderId="0" xfId="0" applyFill="1"/>
    <xf numFmtId="3" fontId="26" fillId="0" borderId="1" xfId="0" applyNumberFormat="1" applyFont="1" applyBorder="1" applyAlignment="1">
      <alignment vertical="center" wrapText="1"/>
    </xf>
    <xf numFmtId="0" fontId="23" fillId="0" borderId="1" xfId="0" applyFont="1" applyBorder="1" applyAlignment="1">
      <alignment horizontal="justify" vertical="center" wrapText="1"/>
    </xf>
    <xf numFmtId="3" fontId="20" fillId="5" borderId="1" xfId="0" applyNumberFormat="1" applyFont="1" applyFill="1" applyBorder="1" applyAlignment="1">
      <alignment horizontal="center" vertical="center" wrapText="1"/>
    </xf>
    <xf numFmtId="0" fontId="28" fillId="0" borderId="1" xfId="0" applyFont="1" applyBorder="1" applyAlignment="1">
      <alignment horizontal="justify" vertical="center" wrapText="1"/>
    </xf>
    <xf numFmtId="0" fontId="28" fillId="0" borderId="1" xfId="0" applyFont="1" applyBorder="1" applyAlignment="1">
      <alignment horizontal="center" vertical="center" wrapText="1"/>
    </xf>
    <xf numFmtId="0" fontId="28" fillId="0" borderId="2" xfId="0" applyFont="1" applyBorder="1" applyAlignment="1">
      <alignment horizontal="justify" vertical="center" wrapText="1"/>
    </xf>
    <xf numFmtId="0" fontId="23" fillId="0" borderId="10" xfId="0" applyFont="1" applyBorder="1" applyAlignment="1">
      <alignment horizontal="center" vertical="center" wrapText="1"/>
    </xf>
    <xf numFmtId="0" fontId="28" fillId="0" borderId="3" xfId="0" applyFont="1" applyBorder="1" applyAlignment="1">
      <alignment horizontal="justify" vertical="center" wrapText="1"/>
    </xf>
    <xf numFmtId="3" fontId="28" fillId="0" borderId="1" xfId="0" applyNumberFormat="1" applyFont="1" applyBorder="1" applyAlignment="1">
      <alignment vertical="center" wrapText="1"/>
    </xf>
    <xf numFmtId="3" fontId="26" fillId="6" borderId="1" xfId="0" applyNumberFormat="1" applyFont="1" applyFill="1" applyBorder="1" applyAlignment="1">
      <alignment vertical="center" wrapText="1"/>
    </xf>
    <xf numFmtId="0" fontId="0" fillId="7" borderId="0" xfId="0" applyFill="1"/>
    <xf numFmtId="0" fontId="26" fillId="0" borderId="2" xfId="0" applyFont="1" applyBorder="1" applyAlignment="1">
      <alignment horizontal="justify" vertical="center" wrapText="1"/>
    </xf>
    <xf numFmtId="0" fontId="30" fillId="0" borderId="3" xfId="0" applyFont="1" applyBorder="1" applyAlignment="1">
      <alignment horizontal="justify" vertical="center" wrapText="1"/>
    </xf>
    <xf numFmtId="0" fontId="26" fillId="0" borderId="3" xfId="0" applyFont="1" applyBorder="1" applyAlignment="1">
      <alignment horizontal="justify" vertical="center" wrapText="1"/>
    </xf>
    <xf numFmtId="0" fontId="30" fillId="0" borderId="1" xfId="0" applyFont="1" applyBorder="1" applyAlignment="1">
      <alignment horizontal="center" vertical="center" wrapText="1"/>
    </xf>
    <xf numFmtId="3" fontId="30" fillId="0" borderId="1" xfId="0" applyNumberFormat="1" applyFont="1" applyBorder="1" applyAlignment="1">
      <alignment vertical="center" wrapText="1"/>
    </xf>
    <xf numFmtId="0" fontId="26" fillId="0" borderId="1" xfId="0" applyFont="1" applyBorder="1" applyAlignment="1">
      <alignment horizontal="justify" vertical="center" wrapText="1"/>
    </xf>
    <xf numFmtId="0" fontId="30" fillId="0" borderId="1" xfId="0" applyFont="1" applyBorder="1" applyAlignment="1">
      <alignment horizontal="justify" vertical="center" wrapText="1"/>
    </xf>
    <xf numFmtId="3" fontId="29" fillId="6" borderId="1" xfId="0" applyNumberFormat="1" applyFont="1" applyFill="1" applyBorder="1" applyAlignment="1">
      <alignment vertical="center" wrapText="1"/>
    </xf>
    <xf numFmtId="0" fontId="26" fillId="0" borderId="1" xfId="0" applyFont="1" applyBorder="1" applyAlignment="1">
      <alignment horizontal="center" vertical="center" wrapText="1"/>
    </xf>
    <xf numFmtId="3" fontId="27" fillId="6" borderId="1" xfId="0" applyNumberFormat="1" applyFont="1" applyFill="1" applyBorder="1" applyAlignment="1">
      <alignment vertical="center" wrapText="1"/>
    </xf>
    <xf numFmtId="3" fontId="29" fillId="8" borderId="1" xfId="0" applyNumberFormat="1" applyFont="1" applyFill="1" applyBorder="1" applyAlignment="1">
      <alignment vertical="center" wrapText="1"/>
    </xf>
    <xf numFmtId="3" fontId="0" fillId="0" borderId="0" xfId="0" applyNumberFormat="1"/>
    <xf numFmtId="0" fontId="0" fillId="0" borderId="0" xfId="0" applyFill="1"/>
    <xf numFmtId="4" fontId="0" fillId="0" borderId="1" xfId="0" applyNumberFormat="1" applyBorder="1" applyAlignment="1">
      <alignment horizontal="center"/>
    </xf>
    <xf numFmtId="4" fontId="0" fillId="0" borderId="2" xfId="0" applyNumberFormat="1" applyBorder="1" applyAlignment="1">
      <alignment horizontal="center" vertical="center" wrapText="1"/>
    </xf>
    <xf numFmtId="4" fontId="0" fillId="0" borderId="3" xfId="0" applyNumberFormat="1" applyBorder="1" applyAlignment="1">
      <alignment horizontal="center" vertical="center" wrapText="1"/>
    </xf>
    <xf numFmtId="4" fontId="0" fillId="2" borderId="2" xfId="0" applyNumberFormat="1" applyFill="1" applyBorder="1" applyAlignment="1">
      <alignment horizontal="center"/>
    </xf>
    <xf numFmtId="4" fontId="0" fillId="2" borderId="4" xfId="0" applyNumberFormat="1" applyFill="1" applyBorder="1" applyAlignment="1">
      <alignment horizontal="center"/>
    </xf>
    <xf numFmtId="4" fontId="0" fillId="2" borderId="3" xfId="0" applyNumberFormat="1" applyFill="1" applyBorder="1" applyAlignment="1">
      <alignment horizontal="center"/>
    </xf>
    <xf numFmtId="0" fontId="1" fillId="0" borderId="0" xfId="0" applyFont="1" applyAlignment="1">
      <alignment horizontal="left"/>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4"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vertical="center" wrapText="1"/>
    </xf>
    <xf numFmtId="0" fontId="26" fillId="0" borderId="1" xfId="0" applyFont="1" applyBorder="1" applyAlignment="1">
      <alignment horizontal="center" vertical="center" wrapText="1"/>
    </xf>
    <xf numFmtId="0" fontId="27" fillId="6" borderId="1" xfId="0" applyFont="1" applyFill="1" applyBorder="1" applyAlignment="1">
      <alignment horizontal="right" vertical="center" wrapText="1"/>
    </xf>
    <xf numFmtId="0" fontId="29" fillId="8" borderId="1" xfId="0" applyFont="1" applyFill="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7" fillId="5"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3" fontId="26" fillId="0" borderId="1" xfId="0" applyNumberFormat="1" applyFont="1" applyBorder="1" applyAlignment="1">
      <alignment vertical="center" wrapText="1"/>
    </xf>
    <xf numFmtId="0" fontId="26" fillId="0" borderId="1" xfId="0" applyFont="1" applyBorder="1" applyAlignment="1">
      <alignment horizontal="justify" vertical="center" wrapText="1"/>
    </xf>
    <xf numFmtId="0" fontId="31"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29" fillId="6" borderId="1" xfId="0" applyFont="1" applyFill="1" applyBorder="1" applyAlignment="1">
      <alignment horizontal="right" vertical="center" wrapText="1"/>
    </xf>
    <xf numFmtId="0" fontId="29" fillId="0" borderId="1" xfId="0" applyFont="1" applyBorder="1" applyAlignment="1">
      <alignment horizontal="center" vertical="center" wrapText="1"/>
    </xf>
    <xf numFmtId="0" fontId="29" fillId="0" borderId="2" xfId="0" applyFont="1" applyBorder="1" applyAlignment="1">
      <alignment horizontal="left" vertical="center" wrapText="1"/>
    </xf>
    <xf numFmtId="0" fontId="29" fillId="0" borderId="1" xfId="0" applyFont="1" applyBorder="1" applyAlignment="1">
      <alignment horizontal="left"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3" fontId="30" fillId="0" borderId="1" xfId="0" applyNumberFormat="1" applyFont="1" applyBorder="1" applyAlignment="1">
      <alignment vertical="center" wrapText="1"/>
    </xf>
    <xf numFmtId="0" fontId="28" fillId="0" borderId="1" xfId="0" applyFont="1" applyBorder="1" applyAlignment="1">
      <alignment horizontal="center" vertical="center" wrapText="1"/>
    </xf>
    <xf numFmtId="0" fontId="26" fillId="0" borderId="1" xfId="0" applyFont="1" applyBorder="1" applyAlignment="1">
      <alignment horizontal="right" vertical="center" wrapText="1"/>
    </xf>
    <xf numFmtId="0" fontId="26" fillId="6" borderId="1" xfId="0" applyFont="1" applyFill="1" applyBorder="1" applyAlignment="1">
      <alignment horizontal="right" vertical="center" wrapText="1"/>
    </xf>
    <xf numFmtId="0" fontId="20"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8" fillId="0" borderId="1" xfId="0" applyFont="1" applyBorder="1" applyAlignment="1">
      <alignment horizontal="right" vertical="center" wrapText="1"/>
    </xf>
    <xf numFmtId="3" fontId="23" fillId="0" borderId="2" xfId="0" applyNumberFormat="1" applyFont="1" applyBorder="1" applyAlignment="1">
      <alignment horizontal="right" vertical="center" wrapText="1"/>
    </xf>
    <xf numFmtId="3" fontId="23" fillId="0" borderId="3" xfId="0" applyNumberFormat="1" applyFont="1" applyBorder="1" applyAlignment="1">
      <alignment horizontal="right" vertical="center" wrapText="1"/>
    </xf>
    <xf numFmtId="0" fontId="28" fillId="0" borderId="9" xfId="0" applyFont="1" applyBorder="1" applyAlignment="1">
      <alignment horizontal="center" vertical="center" wrapText="1"/>
    </xf>
    <xf numFmtId="0" fontId="28" fillId="0" borderId="1" xfId="0" applyFont="1" applyBorder="1" applyAlignment="1">
      <alignment horizontal="justify" vertical="center" wrapText="1"/>
    </xf>
    <xf numFmtId="0" fontId="23" fillId="0" borderId="1" xfId="0" applyFont="1" applyBorder="1" applyAlignment="1">
      <alignment horizontal="center" vertical="center" wrapText="1"/>
    </xf>
    <xf numFmtId="0" fontId="23" fillId="0" borderId="1" xfId="0" applyFont="1" applyBorder="1" applyAlignment="1">
      <alignment horizontal="right" vertical="center" wrapText="1"/>
    </xf>
    <xf numFmtId="3" fontId="23" fillId="0" borderId="1" xfId="0" applyNumberFormat="1" applyFont="1" applyBorder="1" applyAlignment="1">
      <alignment vertical="center" wrapText="1"/>
    </xf>
    <xf numFmtId="3" fontId="23" fillId="0" borderId="2" xfId="0" applyNumberFormat="1" applyFont="1" applyBorder="1" applyAlignment="1">
      <alignment vertical="center" wrapText="1"/>
    </xf>
    <xf numFmtId="3" fontId="23" fillId="0" borderId="3" xfId="0" applyNumberFormat="1" applyFont="1" applyBorder="1" applyAlignment="1">
      <alignment vertical="center" wrapText="1"/>
    </xf>
    <xf numFmtId="0" fontId="23" fillId="0" borderId="1" xfId="0" applyFont="1" applyBorder="1" applyAlignment="1">
      <alignment horizontal="justify"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justify" vertical="center" wrapText="1"/>
    </xf>
    <xf numFmtId="0" fontId="23" fillId="0" borderId="7" xfId="0" applyFont="1" applyBorder="1" applyAlignment="1">
      <alignment horizontal="justify" vertical="center" wrapText="1"/>
    </xf>
    <xf numFmtId="0" fontId="23" fillId="0" borderId="15" xfId="0" applyFont="1" applyBorder="1" applyAlignment="1">
      <alignment horizontal="justify" vertical="center" wrapText="1"/>
    </xf>
    <xf numFmtId="0" fontId="23" fillId="0" borderId="8" xfId="0" applyFont="1" applyBorder="1" applyAlignment="1">
      <alignment horizontal="justify" vertical="center" wrapText="1"/>
    </xf>
    <xf numFmtId="0" fontId="23" fillId="0" borderId="3" xfId="0" applyFont="1" applyBorder="1" applyAlignment="1">
      <alignment horizontal="justify" vertical="center" wrapText="1"/>
    </xf>
    <xf numFmtId="0" fontId="23" fillId="0" borderId="2" xfId="0" applyFont="1" applyBorder="1" applyAlignment="1">
      <alignment horizontal="justify" vertical="center" wrapText="1"/>
    </xf>
    <xf numFmtId="0" fontId="23" fillId="0" borderId="5" xfId="0" applyFont="1" applyBorder="1" applyAlignment="1">
      <alignment horizontal="justify" vertical="center" wrapText="1"/>
    </xf>
    <xf numFmtId="0" fontId="23" fillId="0" borderId="12" xfId="0" applyFont="1" applyBorder="1" applyAlignment="1">
      <alignment horizontal="justify" vertical="center" wrapText="1"/>
    </xf>
    <xf numFmtId="0" fontId="23" fillId="0" borderId="6" xfId="0" applyFont="1" applyBorder="1" applyAlignment="1">
      <alignment horizontal="justify" vertical="center" wrapText="1"/>
    </xf>
    <xf numFmtId="0" fontId="23" fillId="0" borderId="10" xfId="0" applyFont="1" applyBorder="1" applyAlignment="1">
      <alignment horizontal="center" vertical="center" wrapText="1"/>
    </xf>
    <xf numFmtId="3" fontId="24" fillId="0" borderId="1" xfId="0" applyNumberFormat="1" applyFont="1" applyBorder="1" applyAlignment="1">
      <alignment vertical="center" wrapText="1"/>
    </xf>
    <xf numFmtId="0" fontId="24" fillId="0" borderId="1" xfId="0" applyFont="1" applyBorder="1" applyAlignment="1">
      <alignment horizontal="justify" vertical="center" wrapText="1"/>
    </xf>
    <xf numFmtId="0" fontId="23" fillId="0" borderId="13" xfId="0" applyFont="1" applyBorder="1" applyAlignment="1">
      <alignment horizontal="justify" vertical="center" wrapText="1"/>
    </xf>
    <xf numFmtId="0" fontId="23" fillId="0" borderId="0" xfId="0" applyFont="1" applyAlignment="1">
      <alignment horizontal="justify" vertical="center" wrapText="1"/>
    </xf>
    <xf numFmtId="0" fontId="23" fillId="0" borderId="14" xfId="0" applyFont="1" applyBorder="1" applyAlignment="1">
      <alignment horizontal="justify" vertical="center" wrapText="1"/>
    </xf>
    <xf numFmtId="3" fontId="23" fillId="0" borderId="4" xfId="0" applyNumberFormat="1" applyFont="1" applyBorder="1" applyAlignment="1">
      <alignment vertical="center" wrapText="1"/>
    </xf>
    <xf numFmtId="3" fontId="0" fillId="3" borderId="1" xfId="0" applyNumberFormat="1" applyFill="1" applyBorder="1" applyAlignment="1">
      <alignment horizontal="center"/>
    </xf>
    <xf numFmtId="0" fontId="0" fillId="3" borderId="1" xfId="0" applyFill="1" applyBorder="1" applyAlignment="1">
      <alignment horizontal="center"/>
    </xf>
    <xf numFmtId="3" fontId="0" fillId="0" borderId="1" xfId="0" applyNumberFormat="1" applyBorder="1" applyAlignment="1">
      <alignment horizontal="center"/>
    </xf>
    <xf numFmtId="0" fontId="21" fillId="0" borderId="1" xfId="0" applyFont="1" applyBorder="1" applyAlignment="1">
      <alignment horizontal="center" vertical="center" wrapText="1"/>
    </xf>
    <xf numFmtId="0" fontId="20" fillId="0" borderId="2" xfId="0" applyFont="1" applyBorder="1" applyAlignment="1">
      <alignment horizontal="justify" vertical="center" wrapText="1"/>
    </xf>
    <xf numFmtId="4" fontId="1" fillId="0" borderId="0" xfId="0" applyNumberFormat="1" applyFont="1" applyAlignment="1">
      <alignment horizontal="left"/>
    </xf>
    <xf numFmtId="4" fontId="0" fillId="0" borderId="9" xfId="0" applyNumberFormat="1" applyBorder="1" applyAlignment="1">
      <alignment horizontal="left"/>
    </xf>
    <xf numFmtId="4" fontId="0" fillId="0" borderId="10" xfId="0" applyNumberFormat="1" applyBorder="1" applyAlignment="1">
      <alignment horizontal="left"/>
    </xf>
    <xf numFmtId="0" fontId="1" fillId="0" borderId="0" xfId="0" applyFont="1" applyFill="1" applyBorder="1" applyAlignment="1">
      <alignment horizontal="left"/>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1" fillId="0" borderId="1" xfId="0" applyFont="1" applyFill="1" applyBorder="1" applyAlignment="1">
      <alignment horizontal="right"/>
    </xf>
    <xf numFmtId="0" fontId="1" fillId="0" borderId="9" xfId="0" applyFont="1" applyFill="1" applyBorder="1" applyAlignment="1">
      <alignment horizontal="right" vertical="center"/>
    </xf>
    <xf numFmtId="0" fontId="1" fillId="0" borderId="11" xfId="0" applyFont="1" applyFill="1" applyBorder="1" applyAlignment="1">
      <alignment horizontal="right" vertical="center"/>
    </xf>
    <xf numFmtId="0" fontId="1" fillId="0" borderId="10" xfId="0" applyFont="1" applyFill="1" applyBorder="1" applyAlignment="1">
      <alignment horizontal="right" vertical="center"/>
    </xf>
    <xf numFmtId="4" fontId="11" fillId="0" borderId="0" xfId="0" applyNumberFormat="1" applyFont="1" applyFill="1" applyBorder="1" applyAlignment="1">
      <alignment horizontal="center" vertical="center"/>
    </xf>
    <xf numFmtId="4" fontId="0" fillId="0" borderId="0" xfId="0" applyNumberFormat="1" applyFont="1" applyFill="1" applyBorder="1" applyAlignment="1">
      <alignment horizontal="center" vertical="center"/>
    </xf>
  </cellXfs>
  <cellStyles count="5">
    <cellStyle name="Hipervínculo" xfId="1" builtinId="8"/>
    <cellStyle name="Moneda 2" xfId="2"/>
    <cellStyle name="Normal" xfId="0" builtinId="0"/>
    <cellStyle name="Normal 2" xfId="3"/>
    <cellStyle name="Normal 7" xfId="4"/>
  </cellStyles>
  <dxfs count="0"/>
  <tableStyles count="0" defaultTableStyle="TableStyleMedium2" defaultPivotStyle="PivotStyleLight16"/>
  <colors>
    <mruColors>
      <color rgb="FF06D4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atos.gov.co/Econom-a-y-Finanzas/Tasa-de-Cambio-Representativa-del-Mercado-Historic/mcec-87by"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tabSelected="1" workbookViewId="0">
      <selection activeCell="B13" sqref="B13"/>
    </sheetView>
  </sheetViews>
  <sheetFormatPr baseColWidth="10" defaultRowHeight="15" x14ac:dyDescent="0.25"/>
  <cols>
    <col min="1" max="1" width="15" bestFit="1" customWidth="1"/>
    <col min="2" max="2" width="26.140625" customWidth="1"/>
    <col min="4" max="4" width="1.28515625" customWidth="1"/>
    <col min="5" max="5" width="13.5703125" customWidth="1"/>
    <col min="6" max="8" width="17.85546875" customWidth="1"/>
    <col min="9" max="9" width="16" customWidth="1"/>
    <col min="10" max="10" width="15.42578125" customWidth="1"/>
    <col min="11" max="11" width="20.7109375" customWidth="1"/>
  </cols>
  <sheetData>
    <row r="1" spans="1:12" x14ac:dyDescent="0.25">
      <c r="A1" s="127" t="s">
        <v>8</v>
      </c>
      <c r="B1" s="127"/>
      <c r="C1" s="127"/>
      <c r="D1" s="127"/>
      <c r="E1" s="127"/>
      <c r="F1" s="127"/>
      <c r="G1" s="33"/>
      <c r="H1" s="86"/>
      <c r="I1" s="82"/>
    </row>
    <row r="3" spans="1:12" ht="15" customHeight="1" x14ac:dyDescent="0.25">
      <c r="A3" s="128"/>
      <c r="B3" s="129"/>
      <c r="C3" s="122" t="s">
        <v>4</v>
      </c>
      <c r="D3" s="124"/>
      <c r="E3" s="121" t="s">
        <v>13</v>
      </c>
      <c r="F3" s="121"/>
      <c r="G3" s="121"/>
      <c r="H3" s="121"/>
      <c r="I3" s="121"/>
      <c r="J3" s="121"/>
      <c r="K3" s="121"/>
    </row>
    <row r="4" spans="1:12" s="1" customFormat="1" ht="45" x14ac:dyDescent="0.25">
      <c r="A4" s="130"/>
      <c r="B4" s="131"/>
      <c r="C4" s="123"/>
      <c r="D4" s="125"/>
      <c r="E4" s="7" t="s">
        <v>12</v>
      </c>
      <c r="F4" s="7" t="s">
        <v>5</v>
      </c>
      <c r="G4" s="7" t="s">
        <v>40</v>
      </c>
      <c r="H4" s="7" t="s">
        <v>531</v>
      </c>
      <c r="I4" s="7" t="s">
        <v>64</v>
      </c>
      <c r="J4" s="7" t="s">
        <v>6</v>
      </c>
      <c r="K4" s="7" t="s">
        <v>7</v>
      </c>
      <c r="L4" s="2"/>
    </row>
    <row r="5" spans="1:12" s="81" customFormat="1" x14ac:dyDescent="0.25">
      <c r="A5" s="79" t="s">
        <v>497</v>
      </c>
      <c r="B5" s="72" t="s">
        <v>52</v>
      </c>
      <c r="C5" s="70">
        <f>+F5+G5+J5+K5+I5+H5</f>
        <v>193</v>
      </c>
      <c r="D5" s="126"/>
      <c r="E5" s="80" t="str">
        <f>+CRITERIOS!E4</f>
        <v>CUMPLE</v>
      </c>
      <c r="F5" s="70">
        <f>+'COD. ECONOMICAS'!G9</f>
        <v>100</v>
      </c>
      <c r="G5" s="70">
        <f>+'EXP. PONDERABLE'!D4</f>
        <v>45</v>
      </c>
      <c r="H5" s="70">
        <f>+MANTENIMIENTO!E4</f>
        <v>0</v>
      </c>
      <c r="I5" s="70">
        <f>+'FORMA DE PAGO'!F4</f>
        <v>28</v>
      </c>
      <c r="J5" s="70">
        <f>+'IND. NACIONAL'!E4</f>
        <v>20</v>
      </c>
      <c r="K5" s="70">
        <f>+DISCAPACIDAD!H4</f>
        <v>0</v>
      </c>
    </row>
  </sheetData>
  <mergeCells count="5">
    <mergeCell ref="E3:K3"/>
    <mergeCell ref="C3:C4"/>
    <mergeCell ref="D3:D5"/>
    <mergeCell ref="A1:F1"/>
    <mergeCell ref="A3:B4"/>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0"/>
  <sheetViews>
    <sheetView zoomScale="80" zoomScaleNormal="80" workbookViewId="0">
      <selection activeCell="B9" sqref="B9:D9"/>
    </sheetView>
  </sheetViews>
  <sheetFormatPr baseColWidth="10" defaultRowHeight="15" x14ac:dyDescent="0.25"/>
  <cols>
    <col min="1" max="1" width="3.5703125" style="4" customWidth="1"/>
    <col min="2" max="3" width="11.42578125" style="4"/>
    <col min="4" max="4" width="21.140625" style="4" customWidth="1"/>
    <col min="5" max="8" width="11.42578125" style="4"/>
    <col min="9" max="9" width="2.140625" style="4" customWidth="1"/>
    <col min="10" max="16384" width="11.42578125" style="4"/>
  </cols>
  <sheetData>
    <row r="2" spans="1:8" x14ac:dyDescent="0.25">
      <c r="A2" s="5"/>
      <c r="B2" s="134" t="s">
        <v>10</v>
      </c>
      <c r="C2" s="134"/>
      <c r="D2" s="134"/>
      <c r="E2" s="135" t="str">
        <f>+PUNTAJE!B5</f>
        <v>DIDACLIBROS LTDA.</v>
      </c>
      <c r="F2" s="135"/>
      <c r="G2" s="135"/>
      <c r="H2" s="135"/>
    </row>
    <row r="4" spans="1:8" x14ac:dyDescent="0.25">
      <c r="A4" s="5"/>
      <c r="B4" s="134" t="s">
        <v>11</v>
      </c>
      <c r="C4" s="134"/>
      <c r="D4" s="134"/>
      <c r="E4" s="136" t="s">
        <v>9</v>
      </c>
      <c r="F4" s="136"/>
      <c r="G4" s="136"/>
      <c r="H4" s="136"/>
    </row>
    <row r="5" spans="1:8" ht="48.75" customHeight="1" x14ac:dyDescent="0.25">
      <c r="A5" s="5">
        <v>1</v>
      </c>
      <c r="B5" s="137" t="s">
        <v>62</v>
      </c>
      <c r="C5" s="138"/>
      <c r="D5" s="139"/>
      <c r="E5" s="140" t="s">
        <v>498</v>
      </c>
      <c r="F5" s="140"/>
      <c r="G5" s="140"/>
      <c r="H5" s="140"/>
    </row>
    <row r="6" spans="1:8" s="32" customFormat="1" ht="163.5" customHeight="1" x14ac:dyDescent="0.25">
      <c r="A6" s="31">
        <v>2</v>
      </c>
      <c r="B6" s="132" t="s">
        <v>499</v>
      </c>
      <c r="C6" s="132"/>
      <c r="D6" s="132"/>
      <c r="E6" s="133" t="s">
        <v>500</v>
      </c>
      <c r="F6" s="133"/>
      <c r="G6" s="133"/>
      <c r="H6" s="133"/>
    </row>
    <row r="7" spans="1:8" s="32" customFormat="1" ht="59.25" customHeight="1" x14ac:dyDescent="0.25">
      <c r="A7" s="31">
        <v>3</v>
      </c>
      <c r="B7" s="132" t="s">
        <v>42</v>
      </c>
      <c r="C7" s="132"/>
      <c r="D7" s="132"/>
      <c r="E7" s="133" t="s">
        <v>43</v>
      </c>
      <c r="F7" s="133"/>
      <c r="G7" s="133"/>
      <c r="H7" s="133"/>
    </row>
    <row r="8" spans="1:8" s="32" customFormat="1" ht="128.25" customHeight="1" x14ac:dyDescent="0.25">
      <c r="A8" s="31">
        <v>4</v>
      </c>
      <c r="B8" s="132" t="s">
        <v>501</v>
      </c>
      <c r="C8" s="132"/>
      <c r="D8" s="132"/>
      <c r="E8" s="133" t="s">
        <v>50</v>
      </c>
      <c r="F8" s="133"/>
      <c r="G8" s="133"/>
      <c r="H8" s="133"/>
    </row>
    <row r="9" spans="1:8" s="32" customFormat="1" ht="128.25" customHeight="1" x14ac:dyDescent="0.25">
      <c r="A9" s="31">
        <v>5</v>
      </c>
      <c r="B9" s="132" t="s">
        <v>46</v>
      </c>
      <c r="C9" s="132"/>
      <c r="D9" s="132"/>
      <c r="E9" s="133" t="s">
        <v>41</v>
      </c>
      <c r="F9" s="133"/>
      <c r="G9" s="133"/>
      <c r="H9" s="133"/>
    </row>
    <row r="10" spans="1:8" ht="15" customHeight="1" x14ac:dyDescent="0.25"/>
  </sheetData>
  <mergeCells count="14">
    <mergeCell ref="B8:D8"/>
    <mergeCell ref="E8:H8"/>
    <mergeCell ref="B9:D9"/>
    <mergeCell ref="E9:H9"/>
    <mergeCell ref="B7:D7"/>
    <mergeCell ref="E7:H7"/>
    <mergeCell ref="B2:D2"/>
    <mergeCell ref="E2:H2"/>
    <mergeCell ref="B4:D4"/>
    <mergeCell ref="E4:H4"/>
    <mergeCell ref="B6:D6"/>
    <mergeCell ref="E6:H6"/>
    <mergeCell ref="B5:D5"/>
    <mergeCell ref="E5: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1"/>
  <sheetViews>
    <sheetView topLeftCell="C1" zoomScale="80" zoomScaleNormal="80" workbookViewId="0">
      <selection activeCell="A289" sqref="A289:G289"/>
    </sheetView>
  </sheetViews>
  <sheetFormatPr baseColWidth="10" defaultRowHeight="15" x14ac:dyDescent="0.25"/>
  <cols>
    <col min="1" max="1" width="7.42578125" customWidth="1"/>
    <col min="2" max="2" width="0.5703125" hidden="1" customWidth="1"/>
    <col min="3" max="3" width="0.28515625" customWidth="1"/>
    <col min="4" max="4" width="59.140625" customWidth="1"/>
    <col min="7" max="7" width="13.7109375" style="119" customWidth="1"/>
    <col min="8" max="8" width="16.28515625" style="119" bestFit="1" customWidth="1"/>
  </cols>
  <sheetData>
    <row r="1" spans="1:8" x14ac:dyDescent="0.25">
      <c r="A1" s="88" t="s">
        <v>69</v>
      </c>
      <c r="B1" s="89"/>
      <c r="C1" s="89" t="s">
        <v>70</v>
      </c>
      <c r="D1" s="89"/>
      <c r="E1" s="199">
        <f>+H291</f>
        <v>2883280047.9200001</v>
      </c>
      <c r="F1" s="200"/>
      <c r="G1" s="201" t="s">
        <v>71</v>
      </c>
      <c r="H1" s="201"/>
    </row>
    <row r="3" spans="1:8" x14ac:dyDescent="0.25">
      <c r="A3" s="90" t="s">
        <v>72</v>
      </c>
      <c r="B3" s="166" t="s">
        <v>73</v>
      </c>
      <c r="C3" s="166"/>
      <c r="D3" s="166"/>
      <c r="E3" s="90" t="s">
        <v>74</v>
      </c>
      <c r="F3" s="90" t="s">
        <v>75</v>
      </c>
      <c r="G3" s="91" t="s">
        <v>76</v>
      </c>
      <c r="H3" s="91" t="s">
        <v>77</v>
      </c>
    </row>
    <row r="4" spans="1:8" x14ac:dyDescent="0.25">
      <c r="A4" s="202" t="s">
        <v>78</v>
      </c>
      <c r="B4" s="202"/>
      <c r="C4" s="202"/>
      <c r="D4" s="202"/>
      <c r="E4" s="202"/>
      <c r="F4" s="202"/>
      <c r="G4" s="202"/>
      <c r="H4" s="202"/>
    </row>
    <row r="5" spans="1:8" x14ac:dyDescent="0.25">
      <c r="A5" s="92">
        <v>1</v>
      </c>
      <c r="B5" s="203" t="s">
        <v>79</v>
      </c>
      <c r="C5" s="203"/>
      <c r="D5" s="203"/>
      <c r="E5" s="183"/>
      <c r="F5" s="183"/>
      <c r="G5" s="183"/>
      <c r="H5" s="183"/>
    </row>
    <row r="6" spans="1:8" ht="23.25" customHeight="1" x14ac:dyDescent="0.25">
      <c r="A6" s="173" t="s">
        <v>80</v>
      </c>
      <c r="B6" s="189" t="s">
        <v>81</v>
      </c>
      <c r="C6" s="190"/>
      <c r="D6" s="191"/>
      <c r="E6" s="192" t="s">
        <v>82</v>
      </c>
      <c r="F6" s="173">
        <v>1</v>
      </c>
      <c r="G6" s="175">
        <v>21260243</v>
      </c>
      <c r="H6" s="175">
        <f>ROUND(G6*F6,0)</f>
        <v>21260243</v>
      </c>
    </row>
    <row r="7" spans="1:8" ht="15" customHeight="1" x14ac:dyDescent="0.25">
      <c r="A7" s="173"/>
      <c r="B7" s="195" t="s">
        <v>83</v>
      </c>
      <c r="C7" s="196"/>
      <c r="D7" s="197"/>
      <c r="E7" s="192"/>
      <c r="F7" s="173"/>
      <c r="G7" s="175"/>
      <c r="H7" s="175"/>
    </row>
    <row r="8" spans="1:8" ht="15" customHeight="1" x14ac:dyDescent="0.25">
      <c r="A8" s="173"/>
      <c r="B8" s="195" t="s">
        <v>84</v>
      </c>
      <c r="C8" s="196"/>
      <c r="D8" s="197"/>
      <c r="E8" s="192"/>
      <c r="F8" s="173"/>
      <c r="G8" s="175"/>
      <c r="H8" s="175"/>
    </row>
    <row r="9" spans="1:8" ht="15" customHeight="1" x14ac:dyDescent="0.25">
      <c r="A9" s="173"/>
      <c r="B9" s="195" t="s">
        <v>85</v>
      </c>
      <c r="C9" s="196"/>
      <c r="D9" s="197"/>
      <c r="E9" s="192"/>
      <c r="F9" s="173"/>
      <c r="G9" s="175"/>
      <c r="H9" s="175"/>
    </row>
    <row r="10" spans="1:8" ht="15" customHeight="1" x14ac:dyDescent="0.25">
      <c r="A10" s="173"/>
      <c r="B10" s="195" t="s">
        <v>86</v>
      </c>
      <c r="C10" s="196"/>
      <c r="D10" s="197"/>
      <c r="E10" s="192"/>
      <c r="F10" s="173"/>
      <c r="G10" s="175"/>
      <c r="H10" s="175"/>
    </row>
    <row r="11" spans="1:8" ht="15" customHeight="1" x14ac:dyDescent="0.25">
      <c r="A11" s="173" t="s">
        <v>87</v>
      </c>
      <c r="B11" s="189" t="s">
        <v>88</v>
      </c>
      <c r="C11" s="190"/>
      <c r="D11" s="191"/>
      <c r="E11" s="192" t="s">
        <v>74</v>
      </c>
      <c r="F11" s="173">
        <v>40</v>
      </c>
      <c r="G11" s="175">
        <v>48790</v>
      </c>
      <c r="H11" s="176">
        <f>ROUND(G11*F11,0)</f>
        <v>1951600</v>
      </c>
    </row>
    <row r="12" spans="1:8" ht="15" customHeight="1" x14ac:dyDescent="0.25">
      <c r="A12" s="173"/>
      <c r="B12" s="195" t="s">
        <v>89</v>
      </c>
      <c r="C12" s="196"/>
      <c r="D12" s="197"/>
      <c r="E12" s="192"/>
      <c r="F12" s="173"/>
      <c r="G12" s="175"/>
      <c r="H12" s="198"/>
    </row>
    <row r="13" spans="1:8" ht="15" customHeight="1" x14ac:dyDescent="0.25">
      <c r="A13" s="173"/>
      <c r="B13" s="184" t="s">
        <v>90</v>
      </c>
      <c r="C13" s="185"/>
      <c r="D13" s="186"/>
      <c r="E13" s="192"/>
      <c r="F13" s="173"/>
      <c r="G13" s="175"/>
      <c r="H13" s="177"/>
    </row>
    <row r="14" spans="1:8" ht="71.25" customHeight="1" x14ac:dyDescent="0.25">
      <c r="A14" s="93" t="s">
        <v>91</v>
      </c>
      <c r="B14" s="187" t="s">
        <v>92</v>
      </c>
      <c r="C14" s="187"/>
      <c r="D14" s="187"/>
      <c r="E14" s="93" t="s">
        <v>74</v>
      </c>
      <c r="F14" s="93">
        <v>3</v>
      </c>
      <c r="G14" s="94">
        <v>1463700</v>
      </c>
      <c r="H14" s="94">
        <f>ROUND(G14*F14,0)</f>
        <v>4391100</v>
      </c>
    </row>
    <row r="15" spans="1:8" ht="51" customHeight="1" x14ac:dyDescent="0.25">
      <c r="A15" s="93" t="s">
        <v>93</v>
      </c>
      <c r="B15" s="178" t="s">
        <v>94</v>
      </c>
      <c r="C15" s="178"/>
      <c r="D15" s="178"/>
      <c r="E15" s="93" t="s">
        <v>82</v>
      </c>
      <c r="F15" s="93">
        <v>8</v>
      </c>
      <c r="G15" s="94">
        <v>390320</v>
      </c>
      <c r="H15" s="94">
        <f t="shared" ref="H15:H18" si="0">ROUND(G15*F15,0)</f>
        <v>3122560</v>
      </c>
    </row>
    <row r="16" spans="1:8" ht="65.25" customHeight="1" x14ac:dyDescent="0.25">
      <c r="A16" s="93" t="s">
        <v>95</v>
      </c>
      <c r="B16" s="178" t="s">
        <v>96</v>
      </c>
      <c r="C16" s="178"/>
      <c r="D16" s="178"/>
      <c r="E16" s="93" t="s">
        <v>82</v>
      </c>
      <c r="F16" s="93">
        <v>2</v>
      </c>
      <c r="G16" s="94">
        <v>512295</v>
      </c>
      <c r="H16" s="94">
        <f t="shared" si="0"/>
        <v>1024590</v>
      </c>
    </row>
    <row r="17" spans="1:8" ht="48.75" customHeight="1" x14ac:dyDescent="0.25">
      <c r="A17" s="93" t="s">
        <v>97</v>
      </c>
      <c r="B17" s="178" t="s">
        <v>98</v>
      </c>
      <c r="C17" s="178"/>
      <c r="D17" s="178"/>
      <c r="E17" s="93" t="s">
        <v>82</v>
      </c>
      <c r="F17" s="93">
        <v>1</v>
      </c>
      <c r="G17" s="94">
        <v>487900</v>
      </c>
      <c r="H17" s="94">
        <f t="shared" si="0"/>
        <v>487900</v>
      </c>
    </row>
    <row r="18" spans="1:8" ht="49.5" customHeight="1" x14ac:dyDescent="0.25">
      <c r="A18" s="93" t="s">
        <v>99</v>
      </c>
      <c r="B18" s="188" t="s">
        <v>100</v>
      </c>
      <c r="C18" s="188"/>
      <c r="D18" s="188"/>
      <c r="E18" s="93" t="s">
        <v>82</v>
      </c>
      <c r="F18" s="93">
        <v>1</v>
      </c>
      <c r="G18" s="94">
        <v>634270</v>
      </c>
      <c r="H18" s="94">
        <f t="shared" si="0"/>
        <v>634270</v>
      </c>
    </row>
    <row r="19" spans="1:8" ht="27.75" customHeight="1" x14ac:dyDescent="0.25">
      <c r="A19" s="173" t="s">
        <v>101</v>
      </c>
      <c r="B19" s="189" t="s">
        <v>102</v>
      </c>
      <c r="C19" s="190"/>
      <c r="D19" s="191"/>
      <c r="E19" s="192" t="s">
        <v>82</v>
      </c>
      <c r="F19" s="173">
        <v>1</v>
      </c>
      <c r="G19" s="175">
        <v>280543</v>
      </c>
      <c r="H19" s="175">
        <f>ROUND(G19*F19,0)</f>
        <v>280543</v>
      </c>
    </row>
    <row r="20" spans="1:8" x14ac:dyDescent="0.25">
      <c r="A20" s="173"/>
      <c r="B20" s="195" t="s">
        <v>103</v>
      </c>
      <c r="C20" s="196"/>
      <c r="D20" s="197"/>
      <c r="E20" s="192"/>
      <c r="F20" s="173"/>
      <c r="G20" s="175"/>
      <c r="H20" s="175"/>
    </row>
    <row r="21" spans="1:8" ht="24.75" customHeight="1" x14ac:dyDescent="0.25">
      <c r="A21" s="173"/>
      <c r="B21" s="195" t="s">
        <v>104</v>
      </c>
      <c r="C21" s="196"/>
      <c r="D21" s="197"/>
      <c r="E21" s="192"/>
      <c r="F21" s="173"/>
      <c r="G21" s="175"/>
      <c r="H21" s="175"/>
    </row>
    <row r="22" spans="1:8" x14ac:dyDescent="0.25">
      <c r="A22" s="173" t="s">
        <v>105</v>
      </c>
      <c r="B22" s="189" t="s">
        <v>106</v>
      </c>
      <c r="C22" s="190"/>
      <c r="D22" s="191"/>
      <c r="E22" s="192" t="s">
        <v>74</v>
      </c>
      <c r="F22" s="173">
        <v>15</v>
      </c>
      <c r="G22" s="175">
        <v>317135</v>
      </c>
      <c r="H22" s="175">
        <f>ROUND(G22*F22,0)</f>
        <v>4757025</v>
      </c>
    </row>
    <row r="23" spans="1:8" x14ac:dyDescent="0.25">
      <c r="A23" s="173"/>
      <c r="B23" s="195" t="s">
        <v>107</v>
      </c>
      <c r="C23" s="196"/>
      <c r="D23" s="197"/>
      <c r="E23" s="192"/>
      <c r="F23" s="173"/>
      <c r="G23" s="175"/>
      <c r="H23" s="175"/>
    </row>
    <row r="24" spans="1:8" x14ac:dyDescent="0.25">
      <c r="A24" s="173"/>
      <c r="B24" s="184" t="s">
        <v>108</v>
      </c>
      <c r="C24" s="185"/>
      <c r="D24" s="186"/>
      <c r="E24" s="192"/>
      <c r="F24" s="173"/>
      <c r="G24" s="175"/>
      <c r="H24" s="175"/>
    </row>
    <row r="25" spans="1:8" x14ac:dyDescent="0.25">
      <c r="A25" s="173" t="s">
        <v>109</v>
      </c>
      <c r="B25" s="187" t="s">
        <v>110</v>
      </c>
      <c r="C25" s="187"/>
      <c r="D25" s="187"/>
      <c r="E25" s="173" t="s">
        <v>74</v>
      </c>
      <c r="F25" s="173">
        <v>1</v>
      </c>
      <c r="G25" s="175">
        <v>342147350</v>
      </c>
      <c r="H25" s="175">
        <f>ROUND(G25*F25,0)</f>
        <v>342147350</v>
      </c>
    </row>
    <row r="26" spans="1:8" x14ac:dyDescent="0.25">
      <c r="A26" s="173"/>
      <c r="B26" s="178"/>
      <c r="C26" s="178"/>
      <c r="D26" s="178"/>
      <c r="E26" s="173"/>
      <c r="F26" s="173"/>
      <c r="G26" s="175"/>
      <c r="H26" s="175"/>
    </row>
    <row r="27" spans="1:8" ht="33" customHeight="1" x14ac:dyDescent="0.25">
      <c r="A27" s="173"/>
      <c r="B27" s="178"/>
      <c r="C27" s="178"/>
      <c r="D27" s="178"/>
      <c r="E27" s="173"/>
      <c r="F27" s="173"/>
      <c r="G27" s="175"/>
      <c r="H27" s="175"/>
    </row>
    <row r="28" spans="1:8" ht="44.25" customHeight="1" x14ac:dyDescent="0.25">
      <c r="A28" s="93" t="s">
        <v>111</v>
      </c>
      <c r="B28" s="178" t="s">
        <v>112</v>
      </c>
      <c r="C28" s="178"/>
      <c r="D28" s="178"/>
      <c r="E28" s="93" t="s">
        <v>74</v>
      </c>
      <c r="F28" s="93">
        <v>1</v>
      </c>
      <c r="G28" s="94">
        <v>1000195</v>
      </c>
      <c r="H28" s="94">
        <f t="shared" ref="H28:H34" si="1">ROUND(G28*F28,0)</f>
        <v>1000195</v>
      </c>
    </row>
    <row r="29" spans="1:8" ht="48.75" customHeight="1" x14ac:dyDescent="0.25">
      <c r="A29" s="93" t="s">
        <v>113</v>
      </c>
      <c r="B29" s="178" t="s">
        <v>114</v>
      </c>
      <c r="C29" s="178"/>
      <c r="D29" s="178"/>
      <c r="E29" s="93" t="s">
        <v>74</v>
      </c>
      <c r="F29" s="93">
        <v>1</v>
      </c>
      <c r="G29" s="94">
        <v>1000194</v>
      </c>
      <c r="H29" s="94">
        <f t="shared" si="1"/>
        <v>1000194</v>
      </c>
    </row>
    <row r="30" spans="1:8" ht="33" customHeight="1" x14ac:dyDescent="0.25">
      <c r="A30" s="93" t="s">
        <v>115</v>
      </c>
      <c r="B30" s="178" t="s">
        <v>116</v>
      </c>
      <c r="C30" s="178"/>
      <c r="D30" s="178"/>
      <c r="E30" s="93" t="s">
        <v>74</v>
      </c>
      <c r="F30" s="93">
        <v>1</v>
      </c>
      <c r="G30" s="94">
        <v>2134860</v>
      </c>
      <c r="H30" s="94">
        <f t="shared" si="1"/>
        <v>2134860</v>
      </c>
    </row>
    <row r="31" spans="1:8" ht="38.25" customHeight="1" x14ac:dyDescent="0.25">
      <c r="A31" s="93" t="s">
        <v>117</v>
      </c>
      <c r="B31" s="178" t="s">
        <v>118</v>
      </c>
      <c r="C31" s="178"/>
      <c r="D31" s="178"/>
      <c r="E31" s="93" t="s">
        <v>82</v>
      </c>
      <c r="F31" s="93">
        <v>1</v>
      </c>
      <c r="G31" s="94">
        <v>1378615</v>
      </c>
      <c r="H31" s="94">
        <f t="shared" si="1"/>
        <v>1378615</v>
      </c>
    </row>
    <row r="32" spans="1:8" ht="42.75" customHeight="1" x14ac:dyDescent="0.25">
      <c r="A32" s="93" t="s">
        <v>119</v>
      </c>
      <c r="B32" s="178" t="s">
        <v>120</v>
      </c>
      <c r="C32" s="178"/>
      <c r="D32" s="178"/>
      <c r="E32" s="93" t="s">
        <v>74</v>
      </c>
      <c r="F32" s="93">
        <v>1</v>
      </c>
      <c r="G32" s="94">
        <v>2744735</v>
      </c>
      <c r="H32" s="94">
        <f t="shared" si="1"/>
        <v>2744735</v>
      </c>
    </row>
    <row r="33" spans="1:8" ht="39.75" customHeight="1" x14ac:dyDescent="0.25">
      <c r="A33" s="93" t="s">
        <v>121</v>
      </c>
      <c r="B33" s="178" t="s">
        <v>122</v>
      </c>
      <c r="C33" s="178"/>
      <c r="D33" s="178"/>
      <c r="E33" s="93" t="s">
        <v>82</v>
      </c>
      <c r="F33" s="93">
        <v>1</v>
      </c>
      <c r="G33" s="94">
        <v>4964680</v>
      </c>
      <c r="H33" s="94">
        <f t="shared" si="1"/>
        <v>4964680</v>
      </c>
    </row>
    <row r="34" spans="1:8" ht="38.25" customHeight="1" x14ac:dyDescent="0.25">
      <c r="A34" s="93" t="s">
        <v>123</v>
      </c>
      <c r="B34" s="178" t="s">
        <v>124</v>
      </c>
      <c r="C34" s="178"/>
      <c r="D34" s="178"/>
      <c r="E34" s="93" t="s">
        <v>82</v>
      </c>
      <c r="F34" s="93">
        <v>1</v>
      </c>
      <c r="G34" s="94">
        <v>2134860</v>
      </c>
      <c r="H34" s="94">
        <f t="shared" si="1"/>
        <v>2134860</v>
      </c>
    </row>
    <row r="35" spans="1:8" x14ac:dyDescent="0.25">
      <c r="A35" s="173" t="s">
        <v>125</v>
      </c>
      <c r="B35" s="194" t="s">
        <v>126</v>
      </c>
      <c r="C35" s="194"/>
      <c r="D35" s="194"/>
      <c r="E35" s="173" t="s">
        <v>82</v>
      </c>
      <c r="F35" s="173">
        <v>1</v>
      </c>
      <c r="G35" s="193">
        <v>3634855</v>
      </c>
      <c r="H35" s="175">
        <f>ROUND(G35*F35,0)</f>
        <v>3634855</v>
      </c>
    </row>
    <row r="36" spans="1:8" ht="27.75" customHeight="1" x14ac:dyDescent="0.25">
      <c r="A36" s="173"/>
      <c r="B36" s="194"/>
      <c r="C36" s="194"/>
      <c r="D36" s="194"/>
      <c r="E36" s="173"/>
      <c r="F36" s="173"/>
      <c r="G36" s="193"/>
      <c r="H36" s="175"/>
    </row>
    <row r="37" spans="1:8" x14ac:dyDescent="0.25">
      <c r="A37" s="173" t="s">
        <v>127</v>
      </c>
      <c r="B37" s="178" t="s">
        <v>128</v>
      </c>
      <c r="C37" s="178"/>
      <c r="D37" s="178"/>
      <c r="E37" s="173" t="s">
        <v>82</v>
      </c>
      <c r="F37" s="173">
        <v>1</v>
      </c>
      <c r="G37" s="175">
        <v>829430</v>
      </c>
      <c r="H37" s="175">
        <f>ROUND(G37*F37,0)</f>
        <v>829430</v>
      </c>
    </row>
    <row r="38" spans="1:8" ht="21.75" customHeight="1" x14ac:dyDescent="0.25">
      <c r="A38" s="173"/>
      <c r="B38" s="178"/>
      <c r="C38" s="178"/>
      <c r="D38" s="178"/>
      <c r="E38" s="173"/>
      <c r="F38" s="173"/>
      <c r="G38" s="175"/>
      <c r="H38" s="175"/>
    </row>
    <row r="39" spans="1:8" x14ac:dyDescent="0.25">
      <c r="A39" s="173" t="s">
        <v>129</v>
      </c>
      <c r="B39" s="178" t="s">
        <v>130</v>
      </c>
      <c r="C39" s="178"/>
      <c r="D39" s="178"/>
      <c r="E39" s="173" t="s">
        <v>82</v>
      </c>
      <c r="F39" s="173">
        <v>1</v>
      </c>
      <c r="G39" s="175">
        <v>1244145</v>
      </c>
      <c r="H39" s="175">
        <f>ROUND(G39*F39,0)</f>
        <v>1244145</v>
      </c>
    </row>
    <row r="40" spans="1:8" ht="21" customHeight="1" x14ac:dyDescent="0.25">
      <c r="A40" s="173"/>
      <c r="B40" s="178"/>
      <c r="C40" s="178"/>
      <c r="D40" s="178"/>
      <c r="E40" s="173"/>
      <c r="F40" s="173"/>
      <c r="G40" s="175"/>
      <c r="H40" s="175"/>
    </row>
    <row r="41" spans="1:8" ht="38.25" customHeight="1" x14ac:dyDescent="0.25">
      <c r="A41" s="93" t="s">
        <v>131</v>
      </c>
      <c r="B41" s="178" t="s">
        <v>132</v>
      </c>
      <c r="C41" s="178"/>
      <c r="D41" s="178"/>
      <c r="E41" s="93" t="s">
        <v>74</v>
      </c>
      <c r="F41" s="93">
        <v>2</v>
      </c>
      <c r="G41" s="94">
        <v>4842705</v>
      </c>
      <c r="H41" s="94">
        <f t="shared" ref="H41:H49" si="2">ROUND(G41*F41,0)</f>
        <v>9685410</v>
      </c>
    </row>
    <row r="42" spans="1:8" ht="48" customHeight="1" x14ac:dyDescent="0.25">
      <c r="A42" s="93" t="s">
        <v>133</v>
      </c>
      <c r="B42" s="178" t="s">
        <v>134</v>
      </c>
      <c r="C42" s="178"/>
      <c r="D42" s="178"/>
      <c r="E42" s="93" t="s">
        <v>82</v>
      </c>
      <c r="F42" s="93">
        <v>1</v>
      </c>
      <c r="G42" s="94">
        <v>2256835</v>
      </c>
      <c r="H42" s="94">
        <f t="shared" si="2"/>
        <v>2256835</v>
      </c>
    </row>
    <row r="43" spans="1:8" ht="50.25" customHeight="1" x14ac:dyDescent="0.25">
      <c r="A43" s="93" t="s">
        <v>135</v>
      </c>
      <c r="B43" s="178" t="s">
        <v>136</v>
      </c>
      <c r="C43" s="178"/>
      <c r="D43" s="178"/>
      <c r="E43" s="93" t="s">
        <v>82</v>
      </c>
      <c r="F43" s="93">
        <v>1</v>
      </c>
      <c r="G43" s="94">
        <v>695555</v>
      </c>
      <c r="H43" s="94">
        <f t="shared" si="2"/>
        <v>695555</v>
      </c>
    </row>
    <row r="44" spans="1:8" ht="40.5" customHeight="1" x14ac:dyDescent="0.25">
      <c r="A44" s="93" t="s">
        <v>137</v>
      </c>
      <c r="B44" s="178" t="s">
        <v>138</v>
      </c>
      <c r="C44" s="178"/>
      <c r="D44" s="178"/>
      <c r="E44" s="93" t="s">
        <v>82</v>
      </c>
      <c r="F44" s="93">
        <v>1</v>
      </c>
      <c r="G44" s="94">
        <v>1085875</v>
      </c>
      <c r="H44" s="94">
        <f t="shared" si="2"/>
        <v>1085875</v>
      </c>
    </row>
    <row r="45" spans="1:8" ht="45.75" customHeight="1" x14ac:dyDescent="0.25">
      <c r="A45" s="93" t="s">
        <v>139</v>
      </c>
      <c r="B45" s="178" t="s">
        <v>140</v>
      </c>
      <c r="C45" s="178"/>
      <c r="D45" s="178"/>
      <c r="E45" s="93" t="s">
        <v>82</v>
      </c>
      <c r="F45" s="93">
        <v>1</v>
      </c>
      <c r="G45" s="94">
        <v>1085875</v>
      </c>
      <c r="H45" s="94">
        <f t="shared" si="2"/>
        <v>1085875</v>
      </c>
    </row>
    <row r="46" spans="1:8" ht="30.75" customHeight="1" x14ac:dyDescent="0.25">
      <c r="A46" s="93" t="s">
        <v>141</v>
      </c>
      <c r="B46" s="178" t="s">
        <v>142</v>
      </c>
      <c r="C46" s="178"/>
      <c r="D46" s="178"/>
      <c r="E46" s="93" t="s">
        <v>82</v>
      </c>
      <c r="F46" s="93">
        <v>1</v>
      </c>
      <c r="G46" s="94">
        <v>6928180</v>
      </c>
      <c r="H46" s="94">
        <f t="shared" si="2"/>
        <v>6928180</v>
      </c>
    </row>
    <row r="47" spans="1:8" ht="48" customHeight="1" x14ac:dyDescent="0.25">
      <c r="A47" s="93" t="s">
        <v>143</v>
      </c>
      <c r="B47" s="178" t="s">
        <v>144</v>
      </c>
      <c r="C47" s="178"/>
      <c r="D47" s="178"/>
      <c r="E47" s="93" t="s">
        <v>82</v>
      </c>
      <c r="F47" s="93">
        <v>1</v>
      </c>
      <c r="G47" s="94">
        <v>1256640</v>
      </c>
      <c r="H47" s="94">
        <f t="shared" si="2"/>
        <v>1256640</v>
      </c>
    </row>
    <row r="48" spans="1:8" ht="81.75" customHeight="1" x14ac:dyDescent="0.25">
      <c r="A48" s="93" t="s">
        <v>145</v>
      </c>
      <c r="B48" s="178" t="s">
        <v>146</v>
      </c>
      <c r="C48" s="178"/>
      <c r="D48" s="178"/>
      <c r="E48" s="93" t="s">
        <v>82</v>
      </c>
      <c r="F48" s="93">
        <v>1</v>
      </c>
      <c r="G48" s="94">
        <v>634270</v>
      </c>
      <c r="H48" s="94">
        <f t="shared" si="2"/>
        <v>634270</v>
      </c>
    </row>
    <row r="49" spans="1:8" ht="48" customHeight="1" x14ac:dyDescent="0.25">
      <c r="A49" s="93" t="s">
        <v>147</v>
      </c>
      <c r="B49" s="188" t="s">
        <v>148</v>
      </c>
      <c r="C49" s="188"/>
      <c r="D49" s="188"/>
      <c r="E49" s="93" t="s">
        <v>74</v>
      </c>
      <c r="F49" s="93">
        <v>1</v>
      </c>
      <c r="G49" s="94">
        <v>34982430</v>
      </c>
      <c r="H49" s="94">
        <f t="shared" si="2"/>
        <v>34982430</v>
      </c>
    </row>
    <row r="50" spans="1:8" ht="52.5" customHeight="1" x14ac:dyDescent="0.25">
      <c r="A50" s="173" t="s">
        <v>149</v>
      </c>
      <c r="B50" s="189" t="s">
        <v>150</v>
      </c>
      <c r="C50" s="190"/>
      <c r="D50" s="191"/>
      <c r="E50" s="192" t="s">
        <v>82</v>
      </c>
      <c r="F50" s="173">
        <v>1</v>
      </c>
      <c r="G50" s="175">
        <v>6160035</v>
      </c>
      <c r="H50" s="175">
        <f>ROUND(G50*F50,0)</f>
        <v>6160035</v>
      </c>
    </row>
    <row r="51" spans="1:8" ht="21" customHeight="1" x14ac:dyDescent="0.25">
      <c r="A51" s="173"/>
      <c r="B51" s="184" t="s">
        <v>151</v>
      </c>
      <c r="C51" s="185"/>
      <c r="D51" s="186"/>
      <c r="E51" s="192"/>
      <c r="F51" s="173"/>
      <c r="G51" s="175"/>
      <c r="H51" s="175"/>
    </row>
    <row r="52" spans="1:8" ht="30" customHeight="1" x14ac:dyDescent="0.25">
      <c r="A52" s="173" t="s">
        <v>152</v>
      </c>
      <c r="B52" s="187" t="s">
        <v>153</v>
      </c>
      <c r="C52" s="187"/>
      <c r="D52" s="187"/>
      <c r="E52" s="173" t="s">
        <v>82</v>
      </c>
      <c r="F52" s="173">
        <v>1</v>
      </c>
      <c r="G52" s="175">
        <v>939505</v>
      </c>
      <c r="H52" s="175">
        <f>ROUND(G52*F52,0)</f>
        <v>939505</v>
      </c>
    </row>
    <row r="53" spans="1:8" ht="22.5" customHeight="1" x14ac:dyDescent="0.25">
      <c r="A53" s="173"/>
      <c r="B53" s="178"/>
      <c r="C53" s="178"/>
      <c r="D53" s="178"/>
      <c r="E53" s="173"/>
      <c r="F53" s="173"/>
      <c r="G53" s="175"/>
      <c r="H53" s="175"/>
    </row>
    <row r="54" spans="1:8" ht="43.5" customHeight="1" x14ac:dyDescent="0.25">
      <c r="A54" s="93" t="s">
        <v>154</v>
      </c>
      <c r="B54" s="178" t="s">
        <v>155</v>
      </c>
      <c r="C54" s="178"/>
      <c r="D54" s="178"/>
      <c r="E54" s="93" t="s">
        <v>82</v>
      </c>
      <c r="F54" s="93">
        <v>1</v>
      </c>
      <c r="G54" s="94">
        <v>1183455</v>
      </c>
      <c r="H54" s="94">
        <f t="shared" ref="H54" si="3">ROUND(G54*F54,0)</f>
        <v>1183455</v>
      </c>
    </row>
    <row r="55" spans="1:8" x14ac:dyDescent="0.25">
      <c r="A55" s="173" t="s">
        <v>156</v>
      </c>
      <c r="B55" s="178" t="s">
        <v>157</v>
      </c>
      <c r="C55" s="178"/>
      <c r="D55" s="178"/>
      <c r="E55" s="173" t="s">
        <v>82</v>
      </c>
      <c r="F55" s="173">
        <v>1</v>
      </c>
      <c r="G55" s="175">
        <v>3403400</v>
      </c>
      <c r="H55" s="175">
        <f>ROUND(G55*F55,0)</f>
        <v>3403400</v>
      </c>
    </row>
    <row r="56" spans="1:8" x14ac:dyDescent="0.25">
      <c r="A56" s="173"/>
      <c r="B56" s="178"/>
      <c r="C56" s="178"/>
      <c r="D56" s="178"/>
      <c r="E56" s="173"/>
      <c r="F56" s="173"/>
      <c r="G56" s="175"/>
      <c r="H56" s="175"/>
    </row>
    <row r="57" spans="1:8" x14ac:dyDescent="0.25">
      <c r="A57" s="173"/>
      <c r="B57" s="178"/>
      <c r="C57" s="178"/>
      <c r="D57" s="178"/>
      <c r="E57" s="173"/>
      <c r="F57" s="173"/>
      <c r="G57" s="175"/>
      <c r="H57" s="175"/>
    </row>
    <row r="58" spans="1:8" ht="37.5" customHeight="1" x14ac:dyDescent="0.25">
      <c r="A58" s="93" t="s">
        <v>158</v>
      </c>
      <c r="B58" s="178" t="s">
        <v>159</v>
      </c>
      <c r="C58" s="178"/>
      <c r="D58" s="178"/>
      <c r="E58" s="93" t="s">
        <v>82</v>
      </c>
      <c r="F58" s="93">
        <v>1</v>
      </c>
      <c r="G58" s="94">
        <v>2378810</v>
      </c>
      <c r="H58" s="94">
        <f t="shared" ref="H58:H61" si="4">ROUND(G58*F58,0)</f>
        <v>2378810</v>
      </c>
    </row>
    <row r="59" spans="1:8" ht="33.75" customHeight="1" x14ac:dyDescent="0.25">
      <c r="A59" s="93" t="s">
        <v>160</v>
      </c>
      <c r="B59" s="178" t="s">
        <v>161</v>
      </c>
      <c r="C59" s="178"/>
      <c r="D59" s="178"/>
      <c r="E59" s="93" t="s">
        <v>74</v>
      </c>
      <c r="F59" s="93">
        <v>1</v>
      </c>
      <c r="G59" s="94">
        <v>1646960</v>
      </c>
      <c r="H59" s="94">
        <f t="shared" si="4"/>
        <v>1646960</v>
      </c>
    </row>
    <row r="60" spans="1:8" ht="38.25" customHeight="1" x14ac:dyDescent="0.25">
      <c r="A60" s="93" t="s">
        <v>162</v>
      </c>
      <c r="B60" s="178" t="s">
        <v>163</v>
      </c>
      <c r="C60" s="178"/>
      <c r="D60" s="178"/>
      <c r="E60" s="93" t="s">
        <v>74</v>
      </c>
      <c r="F60" s="93">
        <v>1</v>
      </c>
      <c r="G60" s="94">
        <v>1317280</v>
      </c>
      <c r="H60" s="94">
        <f t="shared" si="4"/>
        <v>1317280</v>
      </c>
    </row>
    <row r="61" spans="1:8" ht="42" customHeight="1" x14ac:dyDescent="0.25">
      <c r="A61" s="93" t="s">
        <v>164</v>
      </c>
      <c r="B61" s="178" t="s">
        <v>165</v>
      </c>
      <c r="C61" s="178"/>
      <c r="D61" s="178"/>
      <c r="E61" s="93" t="s">
        <v>82</v>
      </c>
      <c r="F61" s="93">
        <v>3</v>
      </c>
      <c r="G61" s="94">
        <v>341530</v>
      </c>
      <c r="H61" s="94">
        <f t="shared" si="4"/>
        <v>1024590</v>
      </c>
    </row>
    <row r="62" spans="1:8" x14ac:dyDescent="0.25">
      <c r="A62" s="173" t="s">
        <v>166</v>
      </c>
      <c r="B62" s="178" t="s">
        <v>167</v>
      </c>
      <c r="C62" s="178"/>
      <c r="D62" s="178"/>
      <c r="E62" s="173" t="s">
        <v>82</v>
      </c>
      <c r="F62" s="173">
        <v>1</v>
      </c>
      <c r="G62" s="175">
        <v>198819250</v>
      </c>
      <c r="H62" s="175">
        <f>ROUND(G62*F62,0)</f>
        <v>198819250</v>
      </c>
    </row>
    <row r="63" spans="1:8" x14ac:dyDescent="0.25">
      <c r="A63" s="173"/>
      <c r="B63" s="178"/>
      <c r="C63" s="178"/>
      <c r="D63" s="178"/>
      <c r="E63" s="173"/>
      <c r="F63" s="173"/>
      <c r="G63" s="175"/>
      <c r="H63" s="175"/>
    </row>
    <row r="64" spans="1:8" ht="33.75" customHeight="1" x14ac:dyDescent="0.25">
      <c r="A64" s="173"/>
      <c r="B64" s="178"/>
      <c r="C64" s="178"/>
      <c r="D64" s="178"/>
      <c r="E64" s="173"/>
      <c r="F64" s="173"/>
      <c r="G64" s="175"/>
      <c r="H64" s="175"/>
    </row>
    <row r="65" spans="1:9" ht="36.75" customHeight="1" x14ac:dyDescent="0.25">
      <c r="A65" s="93" t="s">
        <v>168</v>
      </c>
      <c r="B65" s="178" t="s">
        <v>169</v>
      </c>
      <c r="C65" s="178"/>
      <c r="D65" s="178"/>
      <c r="E65" s="93" t="s">
        <v>82</v>
      </c>
      <c r="F65" s="95">
        <v>1</v>
      </c>
      <c r="G65" s="94">
        <v>136002125</v>
      </c>
      <c r="H65" s="94">
        <f t="shared" ref="H65:H66" si="5">ROUND(G65*F65,0)</f>
        <v>136002125</v>
      </c>
    </row>
    <row r="66" spans="1:9" ht="56.25" customHeight="1" x14ac:dyDescent="0.25">
      <c r="A66" s="93" t="s">
        <v>170</v>
      </c>
      <c r="B66" s="178" t="s">
        <v>171</v>
      </c>
      <c r="C66" s="178"/>
      <c r="D66" s="178"/>
      <c r="E66" s="93" t="s">
        <v>82</v>
      </c>
      <c r="F66" s="93">
        <v>1</v>
      </c>
      <c r="G66" s="94">
        <v>10001950</v>
      </c>
      <c r="H66" s="94">
        <f t="shared" si="5"/>
        <v>10001950</v>
      </c>
    </row>
    <row r="67" spans="1:9" x14ac:dyDescent="0.25">
      <c r="A67" s="174" t="s">
        <v>172</v>
      </c>
      <c r="B67" s="174"/>
      <c r="C67" s="174"/>
      <c r="D67" s="174"/>
      <c r="E67" s="174"/>
      <c r="F67" s="174"/>
      <c r="G67" s="174"/>
      <c r="H67" s="94">
        <f>SUM(H6:H66)</f>
        <v>822612180</v>
      </c>
      <c r="I67" s="96"/>
    </row>
    <row r="68" spans="1:9" x14ac:dyDescent="0.25">
      <c r="A68" s="166" t="s">
        <v>72</v>
      </c>
      <c r="B68" s="166"/>
      <c r="C68" s="166" t="s">
        <v>74</v>
      </c>
      <c r="D68" s="166"/>
      <c r="E68" s="90" t="s">
        <v>74</v>
      </c>
      <c r="F68" s="90" t="s">
        <v>75</v>
      </c>
      <c r="G68" s="91" t="s">
        <v>76</v>
      </c>
      <c r="H68" s="91" t="s">
        <v>77</v>
      </c>
    </row>
    <row r="69" spans="1:9" x14ac:dyDescent="0.25">
      <c r="A69" s="141">
        <v>2</v>
      </c>
      <c r="B69" s="141"/>
      <c r="C69" s="183" t="s">
        <v>173</v>
      </c>
      <c r="D69" s="183"/>
      <c r="E69" s="183"/>
      <c r="F69" s="183"/>
      <c r="G69" s="183"/>
      <c r="H69" s="183"/>
    </row>
    <row r="70" spans="1:9" ht="54" customHeight="1" x14ac:dyDescent="0.25">
      <c r="A70" s="173" t="s">
        <v>174</v>
      </c>
      <c r="B70" s="173"/>
      <c r="C70" s="178" t="s">
        <v>175</v>
      </c>
      <c r="D70" s="178"/>
      <c r="E70" s="93" t="s">
        <v>74</v>
      </c>
      <c r="F70" s="93">
        <v>1</v>
      </c>
      <c r="G70" s="97">
        <v>292740</v>
      </c>
      <c r="H70" s="94">
        <f>+G70*F70</f>
        <v>292740</v>
      </c>
      <c r="I70" s="120"/>
    </row>
    <row r="71" spans="1:9" ht="47.25" customHeight="1" x14ac:dyDescent="0.25">
      <c r="A71" s="173" t="s">
        <v>176</v>
      </c>
      <c r="B71" s="173"/>
      <c r="C71" s="178" t="s">
        <v>177</v>
      </c>
      <c r="D71" s="178"/>
      <c r="E71" s="93" t="s">
        <v>82</v>
      </c>
      <c r="F71" s="93">
        <v>1</v>
      </c>
      <c r="G71" s="97">
        <v>2927400</v>
      </c>
      <c r="H71" s="94">
        <f t="shared" ref="H71:H81" si="6">+G71*F71</f>
        <v>2927400</v>
      </c>
    </row>
    <row r="72" spans="1:9" ht="40.5" customHeight="1" x14ac:dyDescent="0.25">
      <c r="A72" s="173" t="s">
        <v>178</v>
      </c>
      <c r="B72" s="173"/>
      <c r="C72" s="178" t="s">
        <v>179</v>
      </c>
      <c r="D72" s="178"/>
      <c r="E72" s="93" t="s">
        <v>82</v>
      </c>
      <c r="F72" s="93">
        <v>2</v>
      </c>
      <c r="G72" s="97">
        <v>195160</v>
      </c>
      <c r="H72" s="94">
        <f t="shared" si="6"/>
        <v>390320</v>
      </c>
    </row>
    <row r="73" spans="1:9" ht="60.75" customHeight="1" x14ac:dyDescent="0.25">
      <c r="A73" s="173" t="s">
        <v>180</v>
      </c>
      <c r="B73" s="173"/>
      <c r="C73" s="178" t="s">
        <v>181</v>
      </c>
      <c r="D73" s="178"/>
      <c r="E73" s="93" t="s">
        <v>82</v>
      </c>
      <c r="F73" s="93">
        <v>1</v>
      </c>
      <c r="G73" s="97">
        <v>915110</v>
      </c>
      <c r="H73" s="94">
        <f t="shared" si="6"/>
        <v>915110</v>
      </c>
    </row>
    <row r="74" spans="1:9" ht="40.5" customHeight="1" x14ac:dyDescent="0.25">
      <c r="A74" s="173" t="s">
        <v>182</v>
      </c>
      <c r="B74" s="173"/>
      <c r="C74" s="178" t="s">
        <v>183</v>
      </c>
      <c r="D74" s="178"/>
      <c r="E74" s="93" t="s">
        <v>82</v>
      </c>
      <c r="F74" s="93">
        <v>1</v>
      </c>
      <c r="G74" s="97">
        <v>609875</v>
      </c>
      <c r="H74" s="94">
        <f t="shared" si="6"/>
        <v>609875</v>
      </c>
    </row>
    <row r="75" spans="1:9" x14ac:dyDescent="0.25">
      <c r="A75" s="173" t="s">
        <v>184</v>
      </c>
      <c r="B75" s="173"/>
      <c r="C75" s="178" t="s">
        <v>185</v>
      </c>
      <c r="D75" s="178"/>
      <c r="E75" s="173" t="s">
        <v>82</v>
      </c>
      <c r="F75" s="173">
        <v>1</v>
      </c>
      <c r="G75" s="152">
        <v>793135</v>
      </c>
      <c r="H75" s="176">
        <f t="shared" si="6"/>
        <v>793135</v>
      </c>
    </row>
    <row r="76" spans="1:9" x14ac:dyDescent="0.25">
      <c r="A76" s="173"/>
      <c r="B76" s="173"/>
      <c r="C76" s="178"/>
      <c r="D76" s="178"/>
      <c r="E76" s="173"/>
      <c r="F76" s="173"/>
      <c r="G76" s="152"/>
      <c r="H76" s="177"/>
    </row>
    <row r="77" spans="1:9" x14ac:dyDescent="0.25">
      <c r="A77" s="173" t="s">
        <v>186</v>
      </c>
      <c r="B77" s="173"/>
      <c r="C77" s="178" t="s">
        <v>187</v>
      </c>
      <c r="D77" s="178"/>
      <c r="E77" s="173" t="s">
        <v>82</v>
      </c>
      <c r="F77" s="173">
        <v>1</v>
      </c>
      <c r="G77" s="152">
        <v>6220725</v>
      </c>
      <c r="H77" s="176">
        <f t="shared" si="6"/>
        <v>6220725</v>
      </c>
    </row>
    <row r="78" spans="1:9" ht="33.75" customHeight="1" x14ac:dyDescent="0.25">
      <c r="A78" s="173"/>
      <c r="B78" s="173"/>
      <c r="C78" s="178"/>
      <c r="D78" s="178"/>
      <c r="E78" s="173"/>
      <c r="F78" s="173"/>
      <c r="G78" s="152"/>
      <c r="H78" s="177"/>
    </row>
    <row r="79" spans="1:9" ht="52.5" customHeight="1" x14ac:dyDescent="0.25">
      <c r="A79" s="173" t="s">
        <v>188</v>
      </c>
      <c r="B79" s="173"/>
      <c r="C79" s="178" t="s">
        <v>189</v>
      </c>
      <c r="D79" s="178"/>
      <c r="E79" s="93" t="s">
        <v>82</v>
      </c>
      <c r="F79" s="93">
        <v>1</v>
      </c>
      <c r="G79" s="97">
        <v>512295</v>
      </c>
      <c r="H79" s="94">
        <f t="shared" si="6"/>
        <v>512295</v>
      </c>
    </row>
    <row r="80" spans="1:9" ht="54.75" customHeight="1" x14ac:dyDescent="0.25">
      <c r="A80" s="173" t="s">
        <v>190</v>
      </c>
      <c r="B80" s="173"/>
      <c r="C80" s="178" t="s">
        <v>191</v>
      </c>
      <c r="D80" s="178"/>
      <c r="E80" s="93" t="s">
        <v>82</v>
      </c>
      <c r="F80" s="93">
        <v>1</v>
      </c>
      <c r="G80" s="97">
        <v>280543</v>
      </c>
      <c r="H80" s="94">
        <f t="shared" si="6"/>
        <v>280543</v>
      </c>
    </row>
    <row r="81" spans="1:9" ht="39.75" customHeight="1" x14ac:dyDescent="0.25">
      <c r="A81" s="173" t="s">
        <v>192</v>
      </c>
      <c r="B81" s="173"/>
      <c r="C81" s="178" t="s">
        <v>193</v>
      </c>
      <c r="D81" s="178"/>
      <c r="E81" s="93" t="s">
        <v>82</v>
      </c>
      <c r="F81" s="93">
        <v>1</v>
      </c>
      <c r="G81" s="97">
        <v>341530</v>
      </c>
      <c r="H81" s="94">
        <f t="shared" si="6"/>
        <v>341530</v>
      </c>
    </row>
    <row r="82" spans="1:9" x14ac:dyDescent="0.25">
      <c r="A82" s="164" t="s">
        <v>194</v>
      </c>
      <c r="B82" s="164"/>
      <c r="C82" s="164"/>
      <c r="D82" s="164"/>
      <c r="E82" s="164"/>
      <c r="F82" s="164"/>
      <c r="G82" s="164"/>
      <c r="H82" s="97">
        <f>SUM(H70:H81)</f>
        <v>13283673</v>
      </c>
      <c r="I82" s="96"/>
    </row>
    <row r="83" spans="1:9" x14ac:dyDescent="0.25">
      <c r="A83" s="166" t="s">
        <v>72</v>
      </c>
      <c r="B83" s="166"/>
      <c r="C83" s="166"/>
      <c r="D83" s="90" t="s">
        <v>74</v>
      </c>
      <c r="E83" s="90" t="s">
        <v>74</v>
      </c>
      <c r="F83" s="90" t="s">
        <v>75</v>
      </c>
      <c r="G83" s="91" t="s">
        <v>76</v>
      </c>
      <c r="H83" s="91" t="s">
        <v>77</v>
      </c>
    </row>
    <row r="84" spans="1:9" x14ac:dyDescent="0.25">
      <c r="A84" s="141">
        <v>3</v>
      </c>
      <c r="B84" s="141"/>
      <c r="C84" s="141"/>
      <c r="D84" s="141" t="s">
        <v>195</v>
      </c>
      <c r="E84" s="141"/>
      <c r="F84" s="141"/>
      <c r="G84" s="141"/>
      <c r="H84" s="141"/>
    </row>
    <row r="85" spans="1:9" ht="42.75" customHeight="1" x14ac:dyDescent="0.25">
      <c r="A85" s="173" t="s">
        <v>196</v>
      </c>
      <c r="B85" s="173"/>
      <c r="C85" s="173"/>
      <c r="D85" s="98" t="s">
        <v>197</v>
      </c>
      <c r="E85" s="93" t="s">
        <v>74</v>
      </c>
      <c r="F85" s="93">
        <v>1</v>
      </c>
      <c r="G85" s="94">
        <v>2988388</v>
      </c>
      <c r="H85" s="94">
        <f>+G85*F85</f>
        <v>2988388</v>
      </c>
    </row>
    <row r="86" spans="1:9" ht="40.5" customHeight="1" x14ac:dyDescent="0.25">
      <c r="A86" s="173" t="s">
        <v>198</v>
      </c>
      <c r="B86" s="173"/>
      <c r="C86" s="173"/>
      <c r="D86" s="98" t="s">
        <v>199</v>
      </c>
      <c r="E86" s="93" t="s">
        <v>82</v>
      </c>
      <c r="F86" s="93">
        <v>1</v>
      </c>
      <c r="G86" s="94">
        <v>3171350</v>
      </c>
      <c r="H86" s="94">
        <f t="shared" ref="H86:H95" si="7">+G86*F86</f>
        <v>3171350</v>
      </c>
    </row>
    <row r="87" spans="1:9" ht="61.5" customHeight="1" x14ac:dyDescent="0.25">
      <c r="A87" s="173" t="s">
        <v>200</v>
      </c>
      <c r="B87" s="173"/>
      <c r="C87" s="173"/>
      <c r="D87" s="98" t="s">
        <v>201</v>
      </c>
      <c r="E87" s="93" t="s">
        <v>82</v>
      </c>
      <c r="F87" s="93">
        <v>1</v>
      </c>
      <c r="G87" s="94">
        <v>4757025</v>
      </c>
      <c r="H87" s="94">
        <f t="shared" si="7"/>
        <v>4757025</v>
      </c>
    </row>
    <row r="88" spans="1:9" x14ac:dyDescent="0.25">
      <c r="A88" s="173" t="s">
        <v>202</v>
      </c>
      <c r="B88" s="173"/>
      <c r="C88" s="173"/>
      <c r="D88" s="178" t="s">
        <v>203</v>
      </c>
      <c r="E88" s="173" t="s">
        <v>82</v>
      </c>
      <c r="F88" s="173">
        <v>1</v>
      </c>
      <c r="G88" s="175">
        <v>280543</v>
      </c>
      <c r="H88" s="176">
        <f t="shared" si="7"/>
        <v>280543</v>
      </c>
    </row>
    <row r="89" spans="1:9" ht="33" customHeight="1" x14ac:dyDescent="0.25">
      <c r="A89" s="173"/>
      <c r="B89" s="173"/>
      <c r="C89" s="173"/>
      <c r="D89" s="178"/>
      <c r="E89" s="173"/>
      <c r="F89" s="173"/>
      <c r="G89" s="175"/>
      <c r="H89" s="177"/>
    </row>
    <row r="90" spans="1:9" ht="31.5" x14ac:dyDescent="0.25">
      <c r="A90" s="173" t="s">
        <v>204</v>
      </c>
      <c r="B90" s="173"/>
      <c r="C90" s="173"/>
      <c r="D90" s="98" t="s">
        <v>205</v>
      </c>
      <c r="E90" s="93" t="s">
        <v>82</v>
      </c>
      <c r="F90" s="93">
        <v>2</v>
      </c>
      <c r="G90" s="94">
        <v>512295</v>
      </c>
      <c r="H90" s="94">
        <f t="shared" si="7"/>
        <v>1024590</v>
      </c>
    </row>
    <row r="91" spans="1:9" ht="36.75" customHeight="1" x14ac:dyDescent="0.25">
      <c r="A91" s="173" t="s">
        <v>206</v>
      </c>
      <c r="B91" s="173"/>
      <c r="C91" s="173"/>
      <c r="D91" s="98" t="s">
        <v>207</v>
      </c>
      <c r="E91" s="93" t="s">
        <v>82</v>
      </c>
      <c r="F91" s="93">
        <v>3</v>
      </c>
      <c r="G91" s="94">
        <v>3232635</v>
      </c>
      <c r="H91" s="94">
        <f t="shared" si="7"/>
        <v>9697905</v>
      </c>
    </row>
    <row r="92" spans="1:9" ht="31.5" customHeight="1" x14ac:dyDescent="0.25">
      <c r="A92" s="173" t="s">
        <v>208</v>
      </c>
      <c r="B92" s="173"/>
      <c r="C92" s="173"/>
      <c r="D92" s="98" t="s">
        <v>209</v>
      </c>
      <c r="E92" s="93" t="s">
        <v>82</v>
      </c>
      <c r="F92" s="93">
        <v>1</v>
      </c>
      <c r="G92" s="94">
        <v>216017725</v>
      </c>
      <c r="H92" s="94">
        <f t="shared" si="7"/>
        <v>216017725</v>
      </c>
    </row>
    <row r="93" spans="1:9" x14ac:dyDescent="0.25">
      <c r="A93" s="173" t="s">
        <v>210</v>
      </c>
      <c r="B93" s="173"/>
      <c r="C93" s="173"/>
      <c r="D93" s="178" t="s">
        <v>211</v>
      </c>
      <c r="E93" s="173" t="s">
        <v>82</v>
      </c>
      <c r="F93" s="173">
        <v>2</v>
      </c>
      <c r="G93" s="175">
        <v>4513075</v>
      </c>
      <c r="H93" s="176">
        <f t="shared" si="7"/>
        <v>9026150</v>
      </c>
    </row>
    <row r="94" spans="1:9" ht="24.75" customHeight="1" x14ac:dyDescent="0.25">
      <c r="A94" s="173"/>
      <c r="B94" s="173"/>
      <c r="C94" s="173"/>
      <c r="D94" s="178"/>
      <c r="E94" s="173"/>
      <c r="F94" s="173"/>
      <c r="G94" s="175"/>
      <c r="H94" s="177"/>
    </row>
    <row r="95" spans="1:9" x14ac:dyDescent="0.25">
      <c r="A95" s="173" t="s">
        <v>212</v>
      </c>
      <c r="B95" s="173"/>
      <c r="C95" s="173"/>
      <c r="D95" s="178" t="s">
        <v>213</v>
      </c>
      <c r="E95" s="173" t="s">
        <v>82</v>
      </c>
      <c r="F95" s="173">
        <v>1</v>
      </c>
      <c r="G95" s="175">
        <v>2159255</v>
      </c>
      <c r="H95" s="176">
        <f t="shared" si="7"/>
        <v>2159255</v>
      </c>
    </row>
    <row r="96" spans="1:9" ht="31.5" customHeight="1" x14ac:dyDescent="0.25">
      <c r="A96" s="173"/>
      <c r="B96" s="173"/>
      <c r="C96" s="173"/>
      <c r="D96" s="178"/>
      <c r="E96" s="173"/>
      <c r="F96" s="173"/>
      <c r="G96" s="175"/>
      <c r="H96" s="177"/>
    </row>
    <row r="97" spans="1:8" x14ac:dyDescent="0.25">
      <c r="A97" s="173" t="s">
        <v>214</v>
      </c>
      <c r="B97" s="173"/>
      <c r="C97" s="173"/>
      <c r="D97" s="178" t="s">
        <v>215</v>
      </c>
      <c r="E97" s="173" t="s">
        <v>82</v>
      </c>
      <c r="F97" s="173">
        <v>1</v>
      </c>
      <c r="G97" s="175">
        <v>7770105</v>
      </c>
      <c r="H97" s="175">
        <f>+G97*F97</f>
        <v>7770105</v>
      </c>
    </row>
    <row r="98" spans="1:8" ht="48" customHeight="1" x14ac:dyDescent="0.25">
      <c r="A98" s="173"/>
      <c r="B98" s="173"/>
      <c r="C98" s="173"/>
      <c r="D98" s="178"/>
      <c r="E98" s="173"/>
      <c r="F98" s="173"/>
      <c r="G98" s="175"/>
      <c r="H98" s="175"/>
    </row>
    <row r="99" spans="1:8" x14ac:dyDescent="0.25">
      <c r="A99" s="173" t="s">
        <v>216</v>
      </c>
      <c r="B99" s="173"/>
      <c r="C99" s="173"/>
      <c r="D99" s="178" t="s">
        <v>217</v>
      </c>
      <c r="E99" s="173" t="s">
        <v>82</v>
      </c>
      <c r="F99" s="173">
        <v>1</v>
      </c>
      <c r="G99" s="175">
        <v>204796025</v>
      </c>
      <c r="H99" s="175">
        <f>+G99*F99</f>
        <v>204796025</v>
      </c>
    </row>
    <row r="100" spans="1:8" ht="33" customHeight="1" x14ac:dyDescent="0.25">
      <c r="A100" s="173"/>
      <c r="B100" s="173"/>
      <c r="C100" s="173"/>
      <c r="D100" s="178"/>
      <c r="E100" s="173"/>
      <c r="F100" s="173"/>
      <c r="G100" s="175"/>
      <c r="H100" s="175"/>
    </row>
    <row r="101" spans="1:8" ht="79.5" customHeight="1" x14ac:dyDescent="0.25">
      <c r="A101" s="173" t="s">
        <v>218</v>
      </c>
      <c r="B101" s="173"/>
      <c r="C101" s="173"/>
      <c r="D101" s="98" t="s">
        <v>219</v>
      </c>
      <c r="E101" s="93" t="s">
        <v>82</v>
      </c>
      <c r="F101" s="93">
        <v>1</v>
      </c>
      <c r="G101" s="94">
        <v>646468</v>
      </c>
      <c r="H101" s="94">
        <f t="shared" ref="H101:H102" si="8">+G101*F101</f>
        <v>646468</v>
      </c>
    </row>
    <row r="102" spans="1:8" ht="40.5" customHeight="1" x14ac:dyDescent="0.25">
      <c r="A102" s="173" t="s">
        <v>220</v>
      </c>
      <c r="B102" s="173"/>
      <c r="C102" s="173"/>
      <c r="D102" s="98" t="s">
        <v>221</v>
      </c>
      <c r="E102" s="93" t="s">
        <v>74</v>
      </c>
      <c r="F102" s="93">
        <v>1</v>
      </c>
      <c r="G102" s="94">
        <v>585480</v>
      </c>
      <c r="H102" s="94">
        <f t="shared" si="8"/>
        <v>585480</v>
      </c>
    </row>
    <row r="103" spans="1:8" x14ac:dyDescent="0.25">
      <c r="A103" s="173" t="s">
        <v>222</v>
      </c>
      <c r="B103" s="173"/>
      <c r="C103" s="173"/>
      <c r="D103" s="178" t="s">
        <v>223</v>
      </c>
      <c r="E103" s="173" t="s">
        <v>82</v>
      </c>
      <c r="F103" s="173">
        <v>1</v>
      </c>
      <c r="G103" s="175">
        <v>4208435</v>
      </c>
      <c r="H103" s="175">
        <f>+G103*F103</f>
        <v>4208435</v>
      </c>
    </row>
    <row r="104" spans="1:8" x14ac:dyDescent="0.25">
      <c r="A104" s="173"/>
      <c r="B104" s="173"/>
      <c r="C104" s="173"/>
      <c r="D104" s="178"/>
      <c r="E104" s="173"/>
      <c r="F104" s="173"/>
      <c r="G104" s="175"/>
      <c r="H104" s="175"/>
    </row>
    <row r="105" spans="1:8" ht="69" customHeight="1" x14ac:dyDescent="0.25">
      <c r="A105" s="173" t="s">
        <v>224</v>
      </c>
      <c r="B105" s="173"/>
      <c r="C105" s="173"/>
      <c r="D105" s="98" t="s">
        <v>225</v>
      </c>
      <c r="E105" s="93" t="s">
        <v>82</v>
      </c>
      <c r="F105" s="93">
        <v>1</v>
      </c>
      <c r="G105" s="94">
        <v>2878660</v>
      </c>
      <c r="H105" s="94">
        <f>+G105*F105</f>
        <v>2878660</v>
      </c>
    </row>
    <row r="106" spans="1:8" ht="31.5" customHeight="1" x14ac:dyDescent="0.25">
      <c r="A106" s="173" t="s">
        <v>226</v>
      </c>
      <c r="B106" s="173"/>
      <c r="C106" s="173"/>
      <c r="D106" s="98" t="s">
        <v>227</v>
      </c>
      <c r="E106" s="93" t="s">
        <v>74</v>
      </c>
      <c r="F106" s="93">
        <v>1</v>
      </c>
      <c r="G106" s="94">
        <v>2134860</v>
      </c>
      <c r="H106" s="94">
        <f>+G106*F106</f>
        <v>2134860</v>
      </c>
    </row>
    <row r="107" spans="1:8" ht="25.5" customHeight="1" x14ac:dyDescent="0.25">
      <c r="A107" s="173" t="s">
        <v>228</v>
      </c>
      <c r="B107" s="173"/>
      <c r="C107" s="173"/>
      <c r="D107" s="98" t="s">
        <v>229</v>
      </c>
      <c r="E107" s="93" t="s">
        <v>82</v>
      </c>
      <c r="F107" s="93">
        <v>4</v>
      </c>
      <c r="G107" s="94">
        <v>2647155</v>
      </c>
      <c r="H107" s="94">
        <f>+G107*F107</f>
        <v>10588620</v>
      </c>
    </row>
    <row r="108" spans="1:8" x14ac:dyDescent="0.25">
      <c r="A108" s="173" t="s">
        <v>230</v>
      </c>
      <c r="B108" s="173"/>
      <c r="C108" s="173"/>
      <c r="D108" s="178" t="s">
        <v>231</v>
      </c>
      <c r="E108" s="173" t="s">
        <v>82</v>
      </c>
      <c r="F108" s="173">
        <v>2</v>
      </c>
      <c r="G108" s="175">
        <v>1955170</v>
      </c>
      <c r="H108" s="175">
        <f>+G108*F108</f>
        <v>3910340</v>
      </c>
    </row>
    <row r="109" spans="1:8" x14ac:dyDescent="0.25">
      <c r="A109" s="173"/>
      <c r="B109" s="173"/>
      <c r="C109" s="173"/>
      <c r="D109" s="178"/>
      <c r="E109" s="173"/>
      <c r="F109" s="173"/>
      <c r="G109" s="175"/>
      <c r="H109" s="175"/>
    </row>
    <row r="110" spans="1:8" x14ac:dyDescent="0.25">
      <c r="A110" s="173" t="s">
        <v>232</v>
      </c>
      <c r="B110" s="173"/>
      <c r="C110" s="173"/>
      <c r="D110" s="178" t="s">
        <v>233</v>
      </c>
      <c r="E110" s="173" t="s">
        <v>82</v>
      </c>
      <c r="F110" s="173">
        <v>1</v>
      </c>
      <c r="G110" s="175">
        <v>8233610</v>
      </c>
      <c r="H110" s="175">
        <f>+G110*F110</f>
        <v>8233610</v>
      </c>
    </row>
    <row r="111" spans="1:8" x14ac:dyDescent="0.25">
      <c r="A111" s="173"/>
      <c r="B111" s="173"/>
      <c r="C111" s="173"/>
      <c r="D111" s="178"/>
      <c r="E111" s="173"/>
      <c r="F111" s="173"/>
      <c r="G111" s="175"/>
      <c r="H111" s="175"/>
    </row>
    <row r="112" spans="1:8" ht="37.5" customHeight="1" x14ac:dyDescent="0.25">
      <c r="A112" s="173" t="s">
        <v>234</v>
      </c>
      <c r="B112" s="173"/>
      <c r="C112" s="173"/>
      <c r="D112" s="98" t="s">
        <v>235</v>
      </c>
      <c r="E112" s="93" t="s">
        <v>82</v>
      </c>
      <c r="F112" s="93">
        <v>2</v>
      </c>
      <c r="G112" s="94">
        <v>3135063</v>
      </c>
      <c r="H112" s="94">
        <f>+G112*F112</f>
        <v>6270126</v>
      </c>
    </row>
    <row r="113" spans="1:8" ht="48" customHeight="1" x14ac:dyDescent="0.25">
      <c r="A113" s="173" t="s">
        <v>236</v>
      </c>
      <c r="B113" s="173"/>
      <c r="C113" s="173"/>
      <c r="D113" s="98" t="s">
        <v>237</v>
      </c>
      <c r="E113" s="93" t="s">
        <v>82</v>
      </c>
      <c r="F113" s="93">
        <v>2</v>
      </c>
      <c r="G113" s="94">
        <v>3988880</v>
      </c>
      <c r="H113" s="94">
        <f t="shared" ref="H113:H114" si="9">+G113*F113</f>
        <v>7977760</v>
      </c>
    </row>
    <row r="114" spans="1:8" ht="57.75" customHeight="1" x14ac:dyDescent="0.25">
      <c r="A114" s="173" t="s">
        <v>238</v>
      </c>
      <c r="B114" s="173"/>
      <c r="C114" s="173"/>
      <c r="D114" s="98" t="s">
        <v>239</v>
      </c>
      <c r="E114" s="93" t="s">
        <v>82</v>
      </c>
      <c r="F114" s="93">
        <v>2</v>
      </c>
      <c r="G114" s="94">
        <v>7318500</v>
      </c>
      <c r="H114" s="94">
        <f t="shared" si="9"/>
        <v>14637000</v>
      </c>
    </row>
    <row r="115" spans="1:8" x14ac:dyDescent="0.25">
      <c r="A115" s="173" t="s">
        <v>240</v>
      </c>
      <c r="B115" s="173"/>
      <c r="C115" s="173"/>
      <c r="D115" s="178" t="s">
        <v>241</v>
      </c>
      <c r="E115" s="173" t="s">
        <v>82</v>
      </c>
      <c r="F115" s="173">
        <v>1</v>
      </c>
      <c r="G115" s="175">
        <v>3073770</v>
      </c>
      <c r="H115" s="175">
        <f>+G115*F115</f>
        <v>3073770</v>
      </c>
    </row>
    <row r="116" spans="1:8" ht="33" customHeight="1" x14ac:dyDescent="0.25">
      <c r="A116" s="173"/>
      <c r="B116" s="173"/>
      <c r="C116" s="173"/>
      <c r="D116" s="178"/>
      <c r="E116" s="173"/>
      <c r="F116" s="173"/>
      <c r="G116" s="175"/>
      <c r="H116" s="175"/>
    </row>
    <row r="117" spans="1:8" x14ac:dyDescent="0.25">
      <c r="A117" s="173" t="s">
        <v>242</v>
      </c>
      <c r="B117" s="173"/>
      <c r="C117" s="173"/>
      <c r="D117" s="178" t="s">
        <v>243</v>
      </c>
      <c r="E117" s="173" t="s">
        <v>82</v>
      </c>
      <c r="F117" s="173">
        <v>1</v>
      </c>
      <c r="G117" s="175">
        <v>11294885</v>
      </c>
      <c r="H117" s="175">
        <f>+G117*F117</f>
        <v>11294885</v>
      </c>
    </row>
    <row r="118" spans="1:8" ht="39.75" customHeight="1" x14ac:dyDescent="0.25">
      <c r="A118" s="173"/>
      <c r="B118" s="173"/>
      <c r="C118" s="173"/>
      <c r="D118" s="178"/>
      <c r="E118" s="173"/>
      <c r="F118" s="173"/>
      <c r="G118" s="175"/>
      <c r="H118" s="175"/>
    </row>
    <row r="119" spans="1:8" x14ac:dyDescent="0.25">
      <c r="A119" s="173" t="s">
        <v>244</v>
      </c>
      <c r="B119" s="173"/>
      <c r="C119" s="173"/>
      <c r="D119" s="178" t="s">
        <v>245</v>
      </c>
      <c r="E119" s="173" t="s">
        <v>82</v>
      </c>
      <c r="F119" s="173">
        <v>2</v>
      </c>
      <c r="G119" s="175">
        <v>3467660</v>
      </c>
      <c r="H119" s="175">
        <f>+G119*F119</f>
        <v>6935320</v>
      </c>
    </row>
    <row r="120" spans="1:8" ht="44.25" customHeight="1" x14ac:dyDescent="0.25">
      <c r="A120" s="173"/>
      <c r="B120" s="173"/>
      <c r="C120" s="173"/>
      <c r="D120" s="178"/>
      <c r="E120" s="173"/>
      <c r="F120" s="173"/>
      <c r="G120" s="175"/>
      <c r="H120" s="175"/>
    </row>
    <row r="121" spans="1:8" ht="23.25" customHeight="1" x14ac:dyDescent="0.25">
      <c r="A121" s="173" t="s">
        <v>246</v>
      </c>
      <c r="B121" s="173"/>
      <c r="C121" s="173"/>
      <c r="D121" s="98" t="s">
        <v>247</v>
      </c>
      <c r="E121" s="93" t="s">
        <v>82</v>
      </c>
      <c r="F121" s="93">
        <v>2</v>
      </c>
      <c r="G121" s="94">
        <v>3818115</v>
      </c>
      <c r="H121" s="94">
        <f t="shared" ref="H121:H126" si="10">+G121*F121</f>
        <v>7636230</v>
      </c>
    </row>
    <row r="122" spans="1:8" x14ac:dyDescent="0.25">
      <c r="A122" s="173" t="s">
        <v>248</v>
      </c>
      <c r="B122" s="173"/>
      <c r="C122" s="173"/>
      <c r="D122" s="98" t="s">
        <v>249</v>
      </c>
      <c r="E122" s="173" t="s">
        <v>82</v>
      </c>
      <c r="F122" s="173">
        <v>3</v>
      </c>
      <c r="G122" s="175">
        <v>439110</v>
      </c>
      <c r="H122" s="176">
        <f t="shared" si="10"/>
        <v>1317330</v>
      </c>
    </row>
    <row r="123" spans="1:8" ht="16.5" customHeight="1" x14ac:dyDescent="0.25">
      <c r="A123" s="173"/>
      <c r="B123" s="173"/>
      <c r="C123" s="173"/>
      <c r="D123" s="98" t="s">
        <v>250</v>
      </c>
      <c r="E123" s="173"/>
      <c r="F123" s="173"/>
      <c r="G123" s="175"/>
      <c r="H123" s="177"/>
    </row>
    <row r="124" spans="1:8" x14ac:dyDescent="0.25">
      <c r="A124" s="173" t="s">
        <v>251</v>
      </c>
      <c r="B124" s="173"/>
      <c r="C124" s="173"/>
      <c r="D124" s="98" t="s">
        <v>252</v>
      </c>
      <c r="E124" s="93" t="s">
        <v>82</v>
      </c>
      <c r="F124" s="93">
        <v>2</v>
      </c>
      <c r="G124" s="94">
        <v>256648</v>
      </c>
      <c r="H124" s="94">
        <f t="shared" si="10"/>
        <v>513296</v>
      </c>
    </row>
    <row r="125" spans="1:8" ht="52.5" x14ac:dyDescent="0.25">
      <c r="A125" s="173" t="s">
        <v>253</v>
      </c>
      <c r="B125" s="173"/>
      <c r="C125" s="173"/>
      <c r="D125" s="98" t="s">
        <v>254</v>
      </c>
      <c r="E125" s="93" t="s">
        <v>82</v>
      </c>
      <c r="F125" s="93">
        <v>2</v>
      </c>
      <c r="G125" s="94">
        <v>268345</v>
      </c>
      <c r="H125" s="94">
        <f t="shared" si="10"/>
        <v>536690</v>
      </c>
    </row>
    <row r="126" spans="1:8" ht="52.5" x14ac:dyDescent="0.25">
      <c r="A126" s="173" t="s">
        <v>255</v>
      </c>
      <c r="B126" s="173"/>
      <c r="C126" s="173"/>
      <c r="D126" s="98" t="s">
        <v>256</v>
      </c>
      <c r="E126" s="93" t="s">
        <v>82</v>
      </c>
      <c r="F126" s="93">
        <v>2</v>
      </c>
      <c r="G126" s="94">
        <v>268345</v>
      </c>
      <c r="H126" s="94">
        <f t="shared" si="10"/>
        <v>536690</v>
      </c>
    </row>
    <row r="127" spans="1:8" x14ac:dyDescent="0.25">
      <c r="A127" s="173" t="s">
        <v>257</v>
      </c>
      <c r="B127" s="173"/>
      <c r="C127" s="173"/>
      <c r="D127" s="178" t="s">
        <v>258</v>
      </c>
      <c r="E127" s="173" t="s">
        <v>82</v>
      </c>
      <c r="F127" s="173">
        <v>1</v>
      </c>
      <c r="G127" s="175">
        <v>354025</v>
      </c>
      <c r="H127" s="175">
        <f>+G127*F127</f>
        <v>354025</v>
      </c>
    </row>
    <row r="128" spans="1:8" ht="34.5" customHeight="1" x14ac:dyDescent="0.25">
      <c r="A128" s="173"/>
      <c r="B128" s="173"/>
      <c r="C128" s="173"/>
      <c r="D128" s="178"/>
      <c r="E128" s="173"/>
      <c r="F128" s="173"/>
      <c r="G128" s="175"/>
      <c r="H128" s="175"/>
    </row>
    <row r="129" spans="1:9" x14ac:dyDescent="0.25">
      <c r="A129" s="173" t="s">
        <v>259</v>
      </c>
      <c r="B129" s="173"/>
      <c r="C129" s="173"/>
      <c r="D129" s="178" t="s">
        <v>260</v>
      </c>
      <c r="E129" s="173" t="s">
        <v>82</v>
      </c>
      <c r="F129" s="173">
        <v>1</v>
      </c>
      <c r="G129" s="175">
        <v>1292935</v>
      </c>
      <c r="H129" s="175">
        <f>+G129*F129</f>
        <v>1292935</v>
      </c>
    </row>
    <row r="130" spans="1:9" x14ac:dyDescent="0.25">
      <c r="A130" s="173"/>
      <c r="B130" s="173"/>
      <c r="C130" s="173"/>
      <c r="D130" s="178"/>
      <c r="E130" s="173"/>
      <c r="F130" s="173"/>
      <c r="G130" s="175"/>
      <c r="H130" s="175"/>
    </row>
    <row r="131" spans="1:9" ht="21" customHeight="1" x14ac:dyDescent="0.25">
      <c r="A131" s="173"/>
      <c r="B131" s="173"/>
      <c r="C131" s="173"/>
      <c r="D131" s="178"/>
      <c r="E131" s="173"/>
      <c r="F131" s="173"/>
      <c r="G131" s="175"/>
      <c r="H131" s="175"/>
    </row>
    <row r="132" spans="1:9" ht="36" customHeight="1" x14ac:dyDescent="0.25">
      <c r="A132" s="173" t="s">
        <v>261</v>
      </c>
      <c r="B132" s="173"/>
      <c r="C132" s="173"/>
      <c r="D132" s="98" t="s">
        <v>262</v>
      </c>
      <c r="E132" s="93" t="s">
        <v>82</v>
      </c>
      <c r="F132" s="93">
        <v>1</v>
      </c>
      <c r="G132" s="94">
        <v>85383</v>
      </c>
      <c r="H132" s="94">
        <f t="shared" ref="H132" si="11">+G132*F132</f>
        <v>85383</v>
      </c>
    </row>
    <row r="133" spans="1:9" x14ac:dyDescent="0.25">
      <c r="A133" s="174" t="s">
        <v>194</v>
      </c>
      <c r="B133" s="174"/>
      <c r="C133" s="174"/>
      <c r="D133" s="174"/>
      <c r="E133" s="174"/>
      <c r="F133" s="174"/>
      <c r="G133" s="174"/>
      <c r="H133" s="94">
        <f>SUM(H85:H132)</f>
        <v>557336974</v>
      </c>
      <c r="I133" s="96"/>
    </row>
    <row r="134" spans="1:9" x14ac:dyDescent="0.25">
      <c r="A134" s="166" t="s">
        <v>72</v>
      </c>
      <c r="B134" s="166"/>
      <c r="C134" s="166"/>
      <c r="D134" s="90" t="s">
        <v>74</v>
      </c>
      <c r="E134" s="90" t="s">
        <v>74</v>
      </c>
      <c r="F134" s="90" t="s">
        <v>75</v>
      </c>
      <c r="G134" s="99" t="s">
        <v>76</v>
      </c>
      <c r="H134" s="99" t="s">
        <v>77</v>
      </c>
    </row>
    <row r="135" spans="1:9" x14ac:dyDescent="0.25">
      <c r="A135" s="181">
        <v>4</v>
      </c>
      <c r="B135" s="181"/>
      <c r="C135" s="181"/>
      <c r="D135" s="182" t="s">
        <v>263</v>
      </c>
      <c r="E135" s="182"/>
      <c r="F135" s="182"/>
      <c r="G135" s="182"/>
      <c r="H135" s="182"/>
    </row>
    <row r="136" spans="1:9" x14ac:dyDescent="0.25">
      <c r="A136" s="173" t="s">
        <v>264</v>
      </c>
      <c r="B136" s="173"/>
      <c r="C136" s="173"/>
      <c r="D136" s="178" t="s">
        <v>265</v>
      </c>
      <c r="E136" s="173" t="s">
        <v>74</v>
      </c>
      <c r="F136" s="173">
        <v>1</v>
      </c>
      <c r="G136" s="175">
        <v>7806400</v>
      </c>
      <c r="H136" s="176">
        <f t="shared" ref="H136:H164" si="12">+G136*F136</f>
        <v>7806400</v>
      </c>
    </row>
    <row r="137" spans="1:9" ht="58.5" customHeight="1" x14ac:dyDescent="0.25">
      <c r="A137" s="173"/>
      <c r="B137" s="173"/>
      <c r="C137" s="173"/>
      <c r="D137" s="178"/>
      <c r="E137" s="173"/>
      <c r="F137" s="173"/>
      <c r="G137" s="175"/>
      <c r="H137" s="177"/>
    </row>
    <row r="138" spans="1:9" ht="31.5" x14ac:dyDescent="0.25">
      <c r="A138" s="173" t="s">
        <v>266</v>
      </c>
      <c r="B138" s="173"/>
      <c r="C138" s="173"/>
      <c r="D138" s="98" t="s">
        <v>267</v>
      </c>
      <c r="E138" s="93" t="s">
        <v>82</v>
      </c>
      <c r="F138" s="93">
        <v>2</v>
      </c>
      <c r="G138" s="94">
        <v>512295</v>
      </c>
      <c r="H138" s="94">
        <f t="shared" si="12"/>
        <v>1024590</v>
      </c>
    </row>
    <row r="139" spans="1:9" x14ac:dyDescent="0.25">
      <c r="A139" s="173" t="s">
        <v>268</v>
      </c>
      <c r="B139" s="173"/>
      <c r="C139" s="173"/>
      <c r="D139" s="178" t="s">
        <v>269</v>
      </c>
      <c r="E139" s="173" t="s">
        <v>82</v>
      </c>
      <c r="F139" s="173">
        <v>2</v>
      </c>
      <c r="G139" s="175">
        <v>3781225</v>
      </c>
      <c r="H139" s="176">
        <f t="shared" si="12"/>
        <v>7562450</v>
      </c>
    </row>
    <row r="140" spans="1:9" ht="23.25" customHeight="1" x14ac:dyDescent="0.25">
      <c r="A140" s="173"/>
      <c r="B140" s="173"/>
      <c r="C140" s="173"/>
      <c r="D140" s="178"/>
      <c r="E140" s="173"/>
      <c r="F140" s="173"/>
      <c r="G140" s="175"/>
      <c r="H140" s="177"/>
    </row>
    <row r="141" spans="1:9" x14ac:dyDescent="0.25">
      <c r="A141" s="173" t="s">
        <v>270</v>
      </c>
      <c r="B141" s="173"/>
      <c r="C141" s="173"/>
      <c r="D141" s="178" t="s">
        <v>271</v>
      </c>
      <c r="E141" s="173" t="s">
        <v>74</v>
      </c>
      <c r="F141" s="173">
        <v>1</v>
      </c>
      <c r="G141" s="175">
        <v>634270</v>
      </c>
      <c r="H141" s="176">
        <f t="shared" si="12"/>
        <v>634270</v>
      </c>
    </row>
    <row r="142" spans="1:9" x14ac:dyDescent="0.25">
      <c r="A142" s="173"/>
      <c r="B142" s="173"/>
      <c r="C142" s="173"/>
      <c r="D142" s="178"/>
      <c r="E142" s="173"/>
      <c r="F142" s="173"/>
      <c r="G142" s="175"/>
      <c r="H142" s="177"/>
    </row>
    <row r="143" spans="1:9" ht="30" customHeight="1" x14ac:dyDescent="0.25">
      <c r="A143" s="173" t="s">
        <v>272</v>
      </c>
      <c r="B143" s="173"/>
      <c r="C143" s="173"/>
      <c r="D143" s="98" t="s">
        <v>273</v>
      </c>
      <c r="E143" s="93" t="s">
        <v>82</v>
      </c>
      <c r="F143" s="93">
        <v>1</v>
      </c>
      <c r="G143" s="94">
        <v>20125875</v>
      </c>
      <c r="H143" s="94">
        <f t="shared" si="12"/>
        <v>20125875</v>
      </c>
    </row>
    <row r="144" spans="1:9" x14ac:dyDescent="0.25">
      <c r="A144" s="173" t="s">
        <v>274</v>
      </c>
      <c r="B144" s="173"/>
      <c r="C144" s="173"/>
      <c r="D144" s="178" t="s">
        <v>275</v>
      </c>
      <c r="E144" s="144" t="s">
        <v>82</v>
      </c>
      <c r="F144" s="173">
        <v>1</v>
      </c>
      <c r="G144" s="175">
        <v>280543</v>
      </c>
      <c r="H144" s="176">
        <f t="shared" si="12"/>
        <v>280543</v>
      </c>
    </row>
    <row r="145" spans="1:8" x14ac:dyDescent="0.25">
      <c r="A145" s="173"/>
      <c r="B145" s="173"/>
      <c r="C145" s="173"/>
      <c r="D145" s="178"/>
      <c r="E145" s="145"/>
      <c r="F145" s="173"/>
      <c r="G145" s="175"/>
      <c r="H145" s="177"/>
    </row>
    <row r="146" spans="1:8" x14ac:dyDescent="0.25">
      <c r="A146" s="173" t="s">
        <v>276</v>
      </c>
      <c r="B146" s="173"/>
      <c r="C146" s="173"/>
      <c r="D146" s="98" t="s">
        <v>247</v>
      </c>
      <c r="E146" s="93" t="s">
        <v>82</v>
      </c>
      <c r="F146" s="93">
        <v>2</v>
      </c>
      <c r="G146" s="94">
        <v>2524883</v>
      </c>
      <c r="H146" s="94">
        <f t="shared" si="12"/>
        <v>5049766</v>
      </c>
    </row>
    <row r="147" spans="1:8" ht="54.75" customHeight="1" x14ac:dyDescent="0.25">
      <c r="A147" s="173" t="s">
        <v>277</v>
      </c>
      <c r="B147" s="173"/>
      <c r="C147" s="173"/>
      <c r="D147" s="98" t="s">
        <v>278</v>
      </c>
      <c r="E147" s="93" t="s">
        <v>82</v>
      </c>
      <c r="F147" s="93">
        <v>1</v>
      </c>
      <c r="G147" s="94">
        <v>4757025</v>
      </c>
      <c r="H147" s="94">
        <f t="shared" si="12"/>
        <v>4757025</v>
      </c>
    </row>
    <row r="148" spans="1:8" ht="42.75" customHeight="1" x14ac:dyDescent="0.25">
      <c r="A148" s="173" t="s">
        <v>279</v>
      </c>
      <c r="B148" s="173"/>
      <c r="C148" s="173"/>
      <c r="D148" s="179" t="s">
        <v>280</v>
      </c>
      <c r="E148" s="173" t="s">
        <v>82</v>
      </c>
      <c r="F148" s="173">
        <v>1</v>
      </c>
      <c r="G148" s="175">
        <v>939208</v>
      </c>
      <c r="H148" s="176">
        <f t="shared" si="12"/>
        <v>939208</v>
      </c>
    </row>
    <row r="149" spans="1:8" ht="19.5" customHeight="1" x14ac:dyDescent="0.25">
      <c r="A149" s="173"/>
      <c r="B149" s="173"/>
      <c r="C149" s="173"/>
      <c r="D149" s="180"/>
      <c r="E149" s="173"/>
      <c r="F149" s="173"/>
      <c r="G149" s="175"/>
      <c r="H149" s="177"/>
    </row>
    <row r="150" spans="1:8" x14ac:dyDescent="0.25">
      <c r="A150" s="173" t="s">
        <v>281</v>
      </c>
      <c r="B150" s="173"/>
      <c r="C150" s="173"/>
      <c r="D150" s="178" t="s">
        <v>282</v>
      </c>
      <c r="E150" s="173" t="s">
        <v>82</v>
      </c>
      <c r="F150" s="173">
        <v>1</v>
      </c>
      <c r="G150" s="175">
        <v>439110</v>
      </c>
      <c r="H150" s="176">
        <f t="shared" si="12"/>
        <v>439110</v>
      </c>
    </row>
    <row r="151" spans="1:8" x14ac:dyDescent="0.25">
      <c r="A151" s="173"/>
      <c r="B151" s="173"/>
      <c r="C151" s="173"/>
      <c r="D151" s="178"/>
      <c r="E151" s="173"/>
      <c r="F151" s="173"/>
      <c r="G151" s="175"/>
      <c r="H151" s="177"/>
    </row>
    <row r="152" spans="1:8" x14ac:dyDescent="0.25">
      <c r="A152" s="173" t="s">
        <v>283</v>
      </c>
      <c r="B152" s="173"/>
      <c r="C152" s="173"/>
      <c r="D152" s="178" t="s">
        <v>284</v>
      </c>
      <c r="E152" s="173" t="s">
        <v>82</v>
      </c>
      <c r="F152" s="173">
        <v>1</v>
      </c>
      <c r="G152" s="175">
        <v>447648250</v>
      </c>
      <c r="H152" s="176">
        <f t="shared" si="12"/>
        <v>447648250</v>
      </c>
    </row>
    <row r="153" spans="1:8" ht="25.5" customHeight="1" x14ac:dyDescent="0.25">
      <c r="A153" s="173"/>
      <c r="B153" s="173"/>
      <c r="C153" s="173"/>
      <c r="D153" s="178"/>
      <c r="E153" s="173"/>
      <c r="F153" s="173"/>
      <c r="G153" s="175"/>
      <c r="H153" s="177"/>
    </row>
    <row r="154" spans="1:8" ht="58.5" customHeight="1" x14ac:dyDescent="0.25">
      <c r="A154" s="173" t="s">
        <v>285</v>
      </c>
      <c r="B154" s="173"/>
      <c r="C154" s="173"/>
      <c r="D154" s="98" t="s">
        <v>286</v>
      </c>
      <c r="E154" s="93" t="s">
        <v>82</v>
      </c>
      <c r="F154" s="93">
        <v>2</v>
      </c>
      <c r="G154" s="94">
        <v>25269650</v>
      </c>
      <c r="H154" s="94">
        <f t="shared" si="12"/>
        <v>50539300</v>
      </c>
    </row>
    <row r="155" spans="1:8" ht="63.75" customHeight="1" x14ac:dyDescent="0.25">
      <c r="A155" s="173" t="s">
        <v>287</v>
      </c>
      <c r="B155" s="173"/>
      <c r="C155" s="173"/>
      <c r="D155" s="98" t="s">
        <v>288</v>
      </c>
      <c r="E155" s="93" t="s">
        <v>82</v>
      </c>
      <c r="F155" s="93">
        <v>2</v>
      </c>
      <c r="G155" s="94">
        <v>5879195</v>
      </c>
      <c r="H155" s="94">
        <f t="shared" si="12"/>
        <v>11758390</v>
      </c>
    </row>
    <row r="156" spans="1:8" ht="30" customHeight="1" x14ac:dyDescent="0.25">
      <c r="A156" s="173" t="s">
        <v>289</v>
      </c>
      <c r="B156" s="173"/>
      <c r="C156" s="173"/>
      <c r="D156" s="98" t="s">
        <v>290</v>
      </c>
      <c r="E156" s="93" t="s">
        <v>82</v>
      </c>
      <c r="F156" s="93">
        <v>2</v>
      </c>
      <c r="G156" s="94">
        <v>268345</v>
      </c>
      <c r="H156" s="94">
        <f t="shared" si="12"/>
        <v>536690</v>
      </c>
    </row>
    <row r="157" spans="1:8" ht="70.5" customHeight="1" x14ac:dyDescent="0.25">
      <c r="A157" s="173" t="s">
        <v>291</v>
      </c>
      <c r="B157" s="173"/>
      <c r="C157" s="173"/>
      <c r="D157" s="98" t="s">
        <v>292</v>
      </c>
      <c r="E157" s="93" t="s">
        <v>82</v>
      </c>
      <c r="F157" s="93">
        <v>2</v>
      </c>
      <c r="G157" s="94">
        <v>11624515</v>
      </c>
      <c r="H157" s="94">
        <f>+G157*F157</f>
        <v>23249030</v>
      </c>
    </row>
    <row r="158" spans="1:8" x14ac:dyDescent="0.25">
      <c r="A158" s="173" t="s">
        <v>293</v>
      </c>
      <c r="B158" s="173"/>
      <c r="C158" s="173"/>
      <c r="D158" s="178" t="s">
        <v>294</v>
      </c>
      <c r="E158" s="173" t="s">
        <v>82</v>
      </c>
      <c r="F158" s="173">
        <v>1</v>
      </c>
      <c r="G158" s="175">
        <v>1463700</v>
      </c>
      <c r="H158" s="176">
        <f t="shared" si="12"/>
        <v>1463700</v>
      </c>
    </row>
    <row r="159" spans="1:8" ht="23.25" customHeight="1" x14ac:dyDescent="0.25">
      <c r="A159" s="173"/>
      <c r="B159" s="173"/>
      <c r="C159" s="173"/>
      <c r="D159" s="178"/>
      <c r="E159" s="173"/>
      <c r="F159" s="173"/>
      <c r="G159" s="175"/>
      <c r="H159" s="177"/>
    </row>
    <row r="160" spans="1:8" ht="115.5" x14ac:dyDescent="0.25">
      <c r="A160" s="173" t="s">
        <v>295</v>
      </c>
      <c r="B160" s="173"/>
      <c r="C160" s="173"/>
      <c r="D160" s="98" t="s">
        <v>296</v>
      </c>
      <c r="E160" s="93" t="s">
        <v>82</v>
      </c>
      <c r="F160" s="93">
        <v>1</v>
      </c>
      <c r="G160" s="94">
        <v>18174275</v>
      </c>
      <c r="H160" s="94">
        <f t="shared" si="12"/>
        <v>18174275</v>
      </c>
    </row>
    <row r="161" spans="1:9" x14ac:dyDescent="0.25">
      <c r="A161" s="173" t="s">
        <v>297</v>
      </c>
      <c r="B161" s="173"/>
      <c r="C161" s="173"/>
      <c r="D161" s="98" t="s">
        <v>298</v>
      </c>
      <c r="E161" s="93" t="s">
        <v>82</v>
      </c>
      <c r="F161" s="93">
        <v>5</v>
      </c>
      <c r="G161" s="94">
        <v>567184</v>
      </c>
      <c r="H161" s="94">
        <f t="shared" si="12"/>
        <v>2835920</v>
      </c>
    </row>
    <row r="162" spans="1:9" ht="73.5" x14ac:dyDescent="0.25">
      <c r="A162" s="173" t="s">
        <v>299</v>
      </c>
      <c r="B162" s="173"/>
      <c r="C162" s="173"/>
      <c r="D162" s="98" t="s">
        <v>300</v>
      </c>
      <c r="E162" s="93" t="s">
        <v>82</v>
      </c>
      <c r="F162" s="93">
        <v>3</v>
      </c>
      <c r="G162" s="94">
        <v>280543</v>
      </c>
      <c r="H162" s="94">
        <f t="shared" si="12"/>
        <v>841629</v>
      </c>
    </row>
    <row r="163" spans="1:9" ht="21" x14ac:dyDescent="0.25">
      <c r="A163" s="173" t="s">
        <v>301</v>
      </c>
      <c r="B163" s="173"/>
      <c r="C163" s="173"/>
      <c r="D163" s="98" t="s">
        <v>302</v>
      </c>
      <c r="E163" s="93" t="s">
        <v>82</v>
      </c>
      <c r="F163" s="93">
        <v>5</v>
      </c>
      <c r="G163" s="94">
        <v>878220</v>
      </c>
      <c r="H163" s="94">
        <f t="shared" si="12"/>
        <v>4391100</v>
      </c>
    </row>
    <row r="164" spans="1:9" ht="42" customHeight="1" x14ac:dyDescent="0.25">
      <c r="A164" s="173" t="s">
        <v>303</v>
      </c>
      <c r="B164" s="173"/>
      <c r="C164" s="173"/>
      <c r="D164" s="98" t="s">
        <v>304</v>
      </c>
      <c r="E164" s="93" t="s">
        <v>82</v>
      </c>
      <c r="F164" s="93">
        <v>2</v>
      </c>
      <c r="G164" s="94">
        <v>646468</v>
      </c>
      <c r="H164" s="94">
        <f t="shared" si="12"/>
        <v>1292936</v>
      </c>
    </row>
    <row r="165" spans="1:9" x14ac:dyDescent="0.25">
      <c r="A165" s="174" t="s">
        <v>194</v>
      </c>
      <c r="B165" s="174"/>
      <c r="C165" s="174"/>
      <c r="D165" s="174"/>
      <c r="E165" s="174"/>
      <c r="F165" s="174"/>
      <c r="G165" s="174"/>
      <c r="H165" s="94">
        <f>SUM(H136:H164)</f>
        <v>611350457</v>
      </c>
      <c r="I165" s="96"/>
    </row>
    <row r="166" spans="1:9" x14ac:dyDescent="0.25">
      <c r="A166" s="166" t="s">
        <v>72</v>
      </c>
      <c r="B166" s="166"/>
      <c r="C166" s="166"/>
      <c r="D166" s="90" t="s">
        <v>74</v>
      </c>
      <c r="E166" s="90" t="s">
        <v>74</v>
      </c>
      <c r="F166" s="90" t="s">
        <v>75</v>
      </c>
      <c r="G166" s="91" t="s">
        <v>76</v>
      </c>
      <c r="H166" s="91" t="s">
        <v>77</v>
      </c>
    </row>
    <row r="167" spans="1:9" x14ac:dyDescent="0.25">
      <c r="A167" s="148">
        <v>5</v>
      </c>
      <c r="B167" s="148"/>
      <c r="C167" s="148"/>
      <c r="D167" s="149" t="s">
        <v>305</v>
      </c>
      <c r="E167" s="149"/>
      <c r="F167" s="149"/>
      <c r="G167" s="149"/>
      <c r="H167" s="149"/>
    </row>
    <row r="168" spans="1:9" ht="49.5" customHeight="1" x14ac:dyDescent="0.25">
      <c r="A168" s="163" t="s">
        <v>306</v>
      </c>
      <c r="B168" s="163"/>
      <c r="C168" s="163"/>
      <c r="D168" s="100" t="s">
        <v>307</v>
      </c>
      <c r="E168" s="93" t="s">
        <v>82</v>
      </c>
      <c r="F168" s="101">
        <v>2</v>
      </c>
      <c r="G168" s="97">
        <v>390320</v>
      </c>
      <c r="H168" s="94">
        <f t="shared" ref="H168:H187" si="13">+G168*F168</f>
        <v>780640</v>
      </c>
    </row>
    <row r="169" spans="1:9" ht="127.5" customHeight="1" x14ac:dyDescent="0.25">
      <c r="A169" s="163" t="s">
        <v>308</v>
      </c>
      <c r="B169" s="163"/>
      <c r="C169" s="163"/>
      <c r="D169" s="100" t="s">
        <v>309</v>
      </c>
      <c r="E169" s="93" t="s">
        <v>82</v>
      </c>
      <c r="F169" s="101">
        <v>1</v>
      </c>
      <c r="G169" s="97">
        <v>141734950</v>
      </c>
      <c r="H169" s="94">
        <f t="shared" si="13"/>
        <v>141734950</v>
      </c>
    </row>
    <row r="170" spans="1:9" ht="32.25" customHeight="1" x14ac:dyDescent="0.25">
      <c r="A170" s="163" t="s">
        <v>310</v>
      </c>
      <c r="B170" s="163"/>
      <c r="C170" s="163"/>
      <c r="D170" s="100" t="s">
        <v>311</v>
      </c>
      <c r="E170" s="93" t="s">
        <v>82</v>
      </c>
      <c r="F170" s="101">
        <v>4</v>
      </c>
      <c r="G170" s="97">
        <v>493110</v>
      </c>
      <c r="H170" s="94">
        <f t="shared" si="13"/>
        <v>1972440</v>
      </c>
    </row>
    <row r="171" spans="1:9" x14ac:dyDescent="0.25">
      <c r="A171" s="163" t="s">
        <v>312</v>
      </c>
      <c r="B171" s="163"/>
      <c r="C171" s="163"/>
      <c r="D171" s="172" t="s">
        <v>313</v>
      </c>
      <c r="E171" s="144" t="s">
        <v>82</v>
      </c>
      <c r="F171" s="163">
        <v>4</v>
      </c>
      <c r="G171" s="152">
        <v>622073</v>
      </c>
      <c r="H171" s="169">
        <f t="shared" si="13"/>
        <v>2488292</v>
      </c>
    </row>
    <row r="172" spans="1:9" x14ac:dyDescent="0.25">
      <c r="A172" s="163"/>
      <c r="B172" s="163"/>
      <c r="C172" s="163"/>
      <c r="D172" s="172"/>
      <c r="E172" s="145"/>
      <c r="F172" s="163"/>
      <c r="G172" s="152"/>
      <c r="H172" s="170"/>
    </row>
    <row r="173" spans="1:9" ht="91.5" customHeight="1" x14ac:dyDescent="0.25">
      <c r="A173" s="163" t="s">
        <v>314</v>
      </c>
      <c r="B173" s="163"/>
      <c r="C173" s="163"/>
      <c r="D173" s="100" t="s">
        <v>315</v>
      </c>
      <c r="E173" s="93" t="s">
        <v>82</v>
      </c>
      <c r="F173" s="101">
        <v>3</v>
      </c>
      <c r="G173" s="97">
        <v>3135055</v>
      </c>
      <c r="H173" s="94">
        <f t="shared" si="13"/>
        <v>9405165</v>
      </c>
    </row>
    <row r="174" spans="1:9" ht="94.5" x14ac:dyDescent="0.25">
      <c r="A174" s="163" t="s">
        <v>316</v>
      </c>
      <c r="B174" s="163"/>
      <c r="C174" s="163"/>
      <c r="D174" s="100" t="s">
        <v>317</v>
      </c>
      <c r="E174" s="93" t="s">
        <v>82</v>
      </c>
      <c r="F174" s="101">
        <v>3</v>
      </c>
      <c r="G174" s="97">
        <v>3073770</v>
      </c>
      <c r="H174" s="94">
        <f t="shared" si="13"/>
        <v>9221310</v>
      </c>
    </row>
    <row r="175" spans="1:9" ht="73.5" x14ac:dyDescent="0.25">
      <c r="A175" s="163" t="s">
        <v>318</v>
      </c>
      <c r="B175" s="163"/>
      <c r="C175" s="163"/>
      <c r="D175" s="100" t="s">
        <v>319</v>
      </c>
      <c r="E175" s="93" t="s">
        <v>82</v>
      </c>
      <c r="F175" s="101">
        <v>1</v>
      </c>
      <c r="G175" s="97">
        <v>1073380</v>
      </c>
      <c r="H175" s="94">
        <f t="shared" si="13"/>
        <v>1073380</v>
      </c>
    </row>
    <row r="176" spans="1:9" ht="21" x14ac:dyDescent="0.25">
      <c r="A176" s="163" t="s">
        <v>320</v>
      </c>
      <c r="B176" s="163"/>
      <c r="C176" s="163"/>
      <c r="D176" s="100" t="s">
        <v>321</v>
      </c>
      <c r="E176" s="93" t="s">
        <v>82</v>
      </c>
      <c r="F176" s="101">
        <v>1</v>
      </c>
      <c r="G176" s="97">
        <v>695555</v>
      </c>
      <c r="H176" s="94">
        <f t="shared" si="13"/>
        <v>695555</v>
      </c>
    </row>
    <row r="177" spans="1:9" ht="73.5" x14ac:dyDescent="0.25">
      <c r="A177" s="163" t="s">
        <v>322</v>
      </c>
      <c r="B177" s="163"/>
      <c r="C177" s="163"/>
      <c r="D177" s="100" t="s">
        <v>323</v>
      </c>
      <c r="E177" s="93" t="s">
        <v>82</v>
      </c>
      <c r="F177" s="101">
        <v>1</v>
      </c>
      <c r="G177" s="97">
        <v>4903360</v>
      </c>
      <c r="H177" s="94">
        <f t="shared" si="13"/>
        <v>4903360</v>
      </c>
    </row>
    <row r="178" spans="1:9" ht="99.75" customHeight="1" x14ac:dyDescent="0.25">
      <c r="A178" s="163" t="s">
        <v>324</v>
      </c>
      <c r="B178" s="163"/>
      <c r="C178" s="163"/>
      <c r="D178" s="100" t="s">
        <v>325</v>
      </c>
      <c r="E178" s="93" t="s">
        <v>82</v>
      </c>
      <c r="F178" s="101">
        <v>1</v>
      </c>
      <c r="G178" s="97">
        <v>39032000</v>
      </c>
      <c r="H178" s="94">
        <f t="shared" si="13"/>
        <v>39032000</v>
      </c>
    </row>
    <row r="179" spans="1:9" ht="41.25" customHeight="1" x14ac:dyDescent="0.25">
      <c r="A179" s="163" t="s">
        <v>326</v>
      </c>
      <c r="B179" s="163"/>
      <c r="C179" s="163"/>
      <c r="D179" s="102" t="s">
        <v>327</v>
      </c>
      <c r="E179" s="93" t="s">
        <v>82</v>
      </c>
      <c r="F179" s="101">
        <v>3</v>
      </c>
      <c r="G179" s="97">
        <v>390320</v>
      </c>
      <c r="H179" s="94">
        <f t="shared" si="13"/>
        <v>1170960</v>
      </c>
    </row>
    <row r="180" spans="1:9" ht="21" x14ac:dyDescent="0.25">
      <c r="A180" s="163" t="s">
        <v>328</v>
      </c>
      <c r="B180" s="163"/>
      <c r="C180" s="171"/>
      <c r="D180" s="102" t="s">
        <v>329</v>
      </c>
      <c r="E180" s="103" t="s">
        <v>82</v>
      </c>
      <c r="F180" s="163">
        <v>2</v>
      </c>
      <c r="G180" s="152">
        <v>890418</v>
      </c>
      <c r="H180" s="169">
        <f t="shared" si="13"/>
        <v>1780836</v>
      </c>
    </row>
    <row r="181" spans="1:9" ht="28.5" customHeight="1" x14ac:dyDescent="0.25">
      <c r="A181" s="163"/>
      <c r="B181" s="163"/>
      <c r="C181" s="171"/>
      <c r="D181" s="104" t="s">
        <v>330</v>
      </c>
      <c r="E181" s="103" t="s">
        <v>82</v>
      </c>
      <c r="F181" s="163"/>
      <c r="G181" s="152"/>
      <c r="H181" s="170"/>
    </row>
    <row r="182" spans="1:9" ht="28.5" customHeight="1" x14ac:dyDescent="0.25">
      <c r="A182" s="163" t="s">
        <v>331</v>
      </c>
      <c r="B182" s="163"/>
      <c r="C182" s="163"/>
      <c r="D182" s="104" t="s">
        <v>332</v>
      </c>
      <c r="E182" s="93" t="s">
        <v>82</v>
      </c>
      <c r="F182" s="101">
        <v>2</v>
      </c>
      <c r="G182" s="97">
        <v>43050</v>
      </c>
      <c r="H182" s="94">
        <f t="shared" si="13"/>
        <v>86100</v>
      </c>
    </row>
    <row r="183" spans="1:9" x14ac:dyDescent="0.25">
      <c r="A183" s="163" t="s">
        <v>333</v>
      </c>
      <c r="B183" s="163"/>
      <c r="C183" s="163"/>
      <c r="D183" s="100" t="s">
        <v>334</v>
      </c>
      <c r="E183" s="93" t="s">
        <v>82</v>
      </c>
      <c r="F183" s="101">
        <v>2</v>
      </c>
      <c r="G183" s="97">
        <v>15857</v>
      </c>
      <c r="H183" s="94">
        <f t="shared" si="13"/>
        <v>31714</v>
      </c>
    </row>
    <row r="184" spans="1:9" ht="49.5" customHeight="1" x14ac:dyDescent="0.25">
      <c r="A184" s="163" t="s">
        <v>335</v>
      </c>
      <c r="B184" s="163"/>
      <c r="C184" s="163"/>
      <c r="D184" s="100" t="s">
        <v>336</v>
      </c>
      <c r="E184" s="93" t="s">
        <v>82</v>
      </c>
      <c r="F184" s="101">
        <v>2</v>
      </c>
      <c r="G184" s="97">
        <v>235750</v>
      </c>
      <c r="H184" s="94">
        <f>+G184*F184</f>
        <v>471500</v>
      </c>
    </row>
    <row r="185" spans="1:9" ht="156.75" customHeight="1" x14ac:dyDescent="0.25">
      <c r="A185" s="163" t="s">
        <v>337</v>
      </c>
      <c r="B185" s="163"/>
      <c r="C185" s="163"/>
      <c r="D185" s="100" t="s">
        <v>338</v>
      </c>
      <c r="E185" s="93" t="s">
        <v>82</v>
      </c>
      <c r="F185" s="101">
        <v>1</v>
      </c>
      <c r="G185" s="97">
        <v>17100895</v>
      </c>
      <c r="H185" s="94">
        <f t="shared" si="13"/>
        <v>17100895</v>
      </c>
    </row>
    <row r="186" spans="1:9" ht="46.5" customHeight="1" x14ac:dyDescent="0.25">
      <c r="A186" s="163" t="s">
        <v>339</v>
      </c>
      <c r="B186" s="163"/>
      <c r="C186" s="163"/>
      <c r="D186" s="100" t="s">
        <v>340</v>
      </c>
      <c r="E186" s="93" t="s">
        <v>82</v>
      </c>
      <c r="F186" s="101">
        <v>1</v>
      </c>
      <c r="G186" s="97">
        <v>14637000</v>
      </c>
      <c r="H186" s="94">
        <f t="shared" si="13"/>
        <v>14637000</v>
      </c>
    </row>
    <row r="187" spans="1:9" ht="207" customHeight="1" x14ac:dyDescent="0.25">
      <c r="A187" s="163" t="s">
        <v>341</v>
      </c>
      <c r="B187" s="163"/>
      <c r="C187" s="163"/>
      <c r="D187" s="100" t="s">
        <v>342</v>
      </c>
      <c r="E187" s="93" t="s">
        <v>82</v>
      </c>
      <c r="F187" s="101">
        <v>1</v>
      </c>
      <c r="G187" s="97">
        <v>211504650</v>
      </c>
      <c r="H187" s="94">
        <f t="shared" si="13"/>
        <v>211504650</v>
      </c>
    </row>
    <row r="188" spans="1:9" x14ac:dyDescent="0.25">
      <c r="A188" s="164" t="s">
        <v>194</v>
      </c>
      <c r="B188" s="164"/>
      <c r="C188" s="164"/>
      <c r="D188" s="164"/>
      <c r="E188" s="164"/>
      <c r="F188" s="164"/>
      <c r="G188" s="164"/>
      <c r="H188" s="97">
        <f>SUM(H168:H187)</f>
        <v>458090747</v>
      </c>
      <c r="I188" s="96"/>
    </row>
    <row r="189" spans="1:9" x14ac:dyDescent="0.25">
      <c r="A189" s="166" t="s">
        <v>72</v>
      </c>
      <c r="B189" s="166"/>
      <c r="C189" s="166"/>
      <c r="D189" s="90" t="s">
        <v>74</v>
      </c>
      <c r="E189" s="90" t="s">
        <v>74</v>
      </c>
      <c r="F189" s="90" t="s">
        <v>75</v>
      </c>
      <c r="G189" s="91" t="s">
        <v>76</v>
      </c>
      <c r="H189" s="91" t="s">
        <v>77</v>
      </c>
    </row>
    <row r="190" spans="1:9" x14ac:dyDescent="0.25">
      <c r="A190" s="148">
        <v>6</v>
      </c>
      <c r="B190" s="148"/>
      <c r="C190" s="148"/>
      <c r="D190" s="149" t="s">
        <v>343</v>
      </c>
      <c r="E190" s="149"/>
      <c r="F190" s="149"/>
      <c r="G190" s="149"/>
      <c r="H190" s="149"/>
    </row>
    <row r="191" spans="1:9" ht="46.5" customHeight="1" x14ac:dyDescent="0.25">
      <c r="A191" s="163" t="s">
        <v>344</v>
      </c>
      <c r="B191" s="163"/>
      <c r="C191" s="163"/>
      <c r="D191" s="100" t="s">
        <v>345</v>
      </c>
      <c r="E191" s="101" t="s">
        <v>82</v>
      </c>
      <c r="F191" s="101">
        <v>8</v>
      </c>
      <c r="G191" s="105">
        <v>1524688</v>
      </c>
      <c r="H191" s="97">
        <f>+G191*F191</f>
        <v>12197504</v>
      </c>
    </row>
    <row r="192" spans="1:9" ht="62.25" customHeight="1" x14ac:dyDescent="0.25">
      <c r="A192" s="163" t="s">
        <v>346</v>
      </c>
      <c r="B192" s="163"/>
      <c r="C192" s="163"/>
      <c r="D192" s="100" t="s">
        <v>347</v>
      </c>
      <c r="E192" s="101" t="s">
        <v>82</v>
      </c>
      <c r="F192" s="101">
        <v>2</v>
      </c>
      <c r="G192" s="105">
        <v>4879000</v>
      </c>
      <c r="H192" s="97">
        <f t="shared" ref="H192:H195" si="14">+G192*F192</f>
        <v>9758000</v>
      </c>
    </row>
    <row r="193" spans="1:9" ht="36" customHeight="1" x14ac:dyDescent="0.25">
      <c r="A193" s="163" t="s">
        <v>348</v>
      </c>
      <c r="B193" s="163"/>
      <c r="C193" s="163"/>
      <c r="D193" s="100" t="s">
        <v>349</v>
      </c>
      <c r="E193" s="101" t="s">
        <v>82</v>
      </c>
      <c r="F193" s="101">
        <v>5</v>
      </c>
      <c r="G193" s="105">
        <v>3329918</v>
      </c>
      <c r="H193" s="97">
        <f t="shared" si="14"/>
        <v>16649590</v>
      </c>
    </row>
    <row r="194" spans="1:9" ht="46.5" customHeight="1" x14ac:dyDescent="0.25">
      <c r="A194" s="163" t="s">
        <v>350</v>
      </c>
      <c r="B194" s="163"/>
      <c r="C194" s="163"/>
      <c r="D194" s="100" t="s">
        <v>351</v>
      </c>
      <c r="E194" s="101" t="s">
        <v>82</v>
      </c>
      <c r="F194" s="101">
        <v>2</v>
      </c>
      <c r="G194" s="105">
        <v>3171350</v>
      </c>
      <c r="H194" s="97">
        <f t="shared" si="14"/>
        <v>6342700</v>
      </c>
    </row>
    <row r="195" spans="1:9" ht="48.75" customHeight="1" x14ac:dyDescent="0.25">
      <c r="A195" s="163" t="s">
        <v>352</v>
      </c>
      <c r="B195" s="163"/>
      <c r="C195" s="163"/>
      <c r="D195" s="100" t="s">
        <v>353</v>
      </c>
      <c r="E195" s="101" t="s">
        <v>82</v>
      </c>
      <c r="F195" s="101">
        <v>2</v>
      </c>
      <c r="G195" s="105">
        <v>487900</v>
      </c>
      <c r="H195" s="97">
        <f t="shared" si="14"/>
        <v>975800</v>
      </c>
    </row>
    <row r="196" spans="1:9" x14ac:dyDescent="0.25">
      <c r="A196" s="168" t="s">
        <v>194</v>
      </c>
      <c r="B196" s="168"/>
      <c r="C196" s="168"/>
      <c r="D196" s="168"/>
      <c r="E196" s="168"/>
      <c r="F196" s="168"/>
      <c r="G196" s="168"/>
      <c r="H196" s="97">
        <f>SUM(H191:H195)</f>
        <v>45923594</v>
      </c>
      <c r="I196" s="96"/>
    </row>
    <row r="197" spans="1:9" x14ac:dyDescent="0.25">
      <c r="A197" s="166" t="s">
        <v>72</v>
      </c>
      <c r="B197" s="166"/>
      <c r="C197" s="166"/>
      <c r="D197" s="90" t="s">
        <v>74</v>
      </c>
      <c r="E197" s="90" t="s">
        <v>74</v>
      </c>
      <c r="F197" s="90" t="s">
        <v>75</v>
      </c>
      <c r="G197" s="91" t="s">
        <v>76</v>
      </c>
      <c r="H197" s="91" t="s">
        <v>77</v>
      </c>
    </row>
    <row r="198" spans="1:9" x14ac:dyDescent="0.25">
      <c r="A198" s="148">
        <v>7</v>
      </c>
      <c r="B198" s="148"/>
      <c r="C198" s="148"/>
      <c r="D198" s="149" t="s">
        <v>354</v>
      </c>
      <c r="E198" s="149"/>
      <c r="F198" s="149"/>
      <c r="G198" s="149"/>
      <c r="H198" s="149"/>
    </row>
    <row r="199" spans="1:9" ht="54" customHeight="1" x14ac:dyDescent="0.25">
      <c r="A199" s="163" t="s">
        <v>355</v>
      </c>
      <c r="B199" s="163"/>
      <c r="C199" s="163"/>
      <c r="D199" s="100" t="s">
        <v>356</v>
      </c>
      <c r="E199" s="101" t="s">
        <v>82</v>
      </c>
      <c r="F199" s="101">
        <v>2</v>
      </c>
      <c r="G199" s="97">
        <v>2927400</v>
      </c>
      <c r="H199" s="97">
        <f>+G199*F199</f>
        <v>5854800</v>
      </c>
    </row>
    <row r="200" spans="1:9" ht="41.25" customHeight="1" x14ac:dyDescent="0.25">
      <c r="A200" s="163" t="s">
        <v>357</v>
      </c>
      <c r="B200" s="163"/>
      <c r="C200" s="163"/>
      <c r="D200" s="100" t="s">
        <v>358</v>
      </c>
      <c r="E200" s="101" t="s">
        <v>82</v>
      </c>
      <c r="F200" s="101">
        <v>2</v>
      </c>
      <c r="G200" s="97">
        <v>195160</v>
      </c>
      <c r="H200" s="97">
        <f t="shared" ref="H200:H204" si="15">+G200*F200</f>
        <v>390320</v>
      </c>
    </row>
    <row r="201" spans="1:9" ht="35.25" customHeight="1" x14ac:dyDescent="0.25">
      <c r="A201" s="163" t="s">
        <v>359</v>
      </c>
      <c r="B201" s="163"/>
      <c r="C201" s="163"/>
      <c r="D201" s="100" t="s">
        <v>360</v>
      </c>
      <c r="E201" s="101" t="s">
        <v>82</v>
      </c>
      <c r="F201" s="101">
        <v>1</v>
      </c>
      <c r="G201" s="97">
        <v>3659250</v>
      </c>
      <c r="H201" s="97">
        <f t="shared" si="15"/>
        <v>3659250</v>
      </c>
    </row>
    <row r="202" spans="1:9" ht="39" customHeight="1" x14ac:dyDescent="0.25">
      <c r="A202" s="163" t="s">
        <v>361</v>
      </c>
      <c r="B202" s="163"/>
      <c r="C202" s="163"/>
      <c r="D202" s="100" t="s">
        <v>362</v>
      </c>
      <c r="E202" s="101" t="s">
        <v>82</v>
      </c>
      <c r="F202" s="101">
        <v>1</v>
      </c>
      <c r="G202" s="97">
        <v>805035</v>
      </c>
      <c r="H202" s="97">
        <f t="shared" si="15"/>
        <v>805035</v>
      </c>
    </row>
    <row r="203" spans="1:9" ht="39" customHeight="1" x14ac:dyDescent="0.25">
      <c r="A203" s="163" t="s">
        <v>363</v>
      </c>
      <c r="B203" s="163"/>
      <c r="C203" s="163"/>
      <c r="D203" s="100" t="s">
        <v>364</v>
      </c>
      <c r="E203" s="101" t="s">
        <v>82</v>
      </c>
      <c r="F203" s="101">
        <v>1</v>
      </c>
      <c r="G203" s="97">
        <v>1951600</v>
      </c>
      <c r="H203" s="97">
        <f>+G203*F203</f>
        <v>1951600</v>
      </c>
    </row>
    <row r="204" spans="1:9" x14ac:dyDescent="0.25">
      <c r="A204" s="163" t="s">
        <v>365</v>
      </c>
      <c r="B204" s="163"/>
      <c r="C204" s="163"/>
      <c r="D204" s="100" t="s">
        <v>366</v>
      </c>
      <c r="E204" s="101" t="s">
        <v>82</v>
      </c>
      <c r="F204" s="101">
        <v>1</v>
      </c>
      <c r="G204" s="97">
        <v>42692</v>
      </c>
      <c r="H204" s="97">
        <f t="shared" si="15"/>
        <v>42692</v>
      </c>
    </row>
    <row r="205" spans="1:9" x14ac:dyDescent="0.25">
      <c r="A205" s="164" t="s">
        <v>194</v>
      </c>
      <c r="B205" s="164"/>
      <c r="C205" s="164"/>
      <c r="D205" s="164"/>
      <c r="E205" s="164"/>
      <c r="F205" s="164"/>
      <c r="G205" s="164"/>
      <c r="H205" s="97">
        <f>SUM(H199:H204)</f>
        <v>12703697</v>
      </c>
      <c r="I205" s="96"/>
    </row>
    <row r="206" spans="1:9" x14ac:dyDescent="0.25">
      <c r="A206" s="165" t="s">
        <v>367</v>
      </c>
      <c r="B206" s="165"/>
      <c r="C206" s="165"/>
      <c r="D206" s="165"/>
      <c r="E206" s="165"/>
      <c r="F206" s="165"/>
      <c r="G206" s="165"/>
      <c r="H206" s="106">
        <f>+H205+H196+H188+H165+H133+H82+H67</f>
        <v>2521301322</v>
      </c>
      <c r="I206" s="107"/>
    </row>
    <row r="207" spans="1:9" x14ac:dyDescent="0.25">
      <c r="A207" s="166" t="s">
        <v>72</v>
      </c>
      <c r="B207" s="166"/>
      <c r="C207" s="166"/>
      <c r="D207" s="90" t="s">
        <v>74</v>
      </c>
      <c r="E207" s="90" t="s">
        <v>74</v>
      </c>
      <c r="F207" s="90" t="s">
        <v>75</v>
      </c>
      <c r="G207" s="91" t="s">
        <v>76</v>
      </c>
      <c r="H207" s="91" t="s">
        <v>77</v>
      </c>
    </row>
    <row r="208" spans="1:9" x14ac:dyDescent="0.25">
      <c r="A208" s="167" t="s">
        <v>368</v>
      </c>
      <c r="B208" s="167"/>
      <c r="C208" s="167"/>
      <c r="D208" s="167"/>
      <c r="E208" s="167"/>
      <c r="F208" s="167"/>
      <c r="G208" s="167"/>
      <c r="H208" s="167"/>
    </row>
    <row r="209" spans="1:9" x14ac:dyDescent="0.25">
      <c r="A209" s="157">
        <v>8</v>
      </c>
      <c r="B209" s="157"/>
      <c r="C209" s="157"/>
      <c r="D209" s="158" t="s">
        <v>369</v>
      </c>
      <c r="E209" s="159"/>
      <c r="F209" s="159"/>
      <c r="G209" s="159"/>
      <c r="H209" s="159"/>
    </row>
    <row r="210" spans="1:9" ht="24" x14ac:dyDescent="0.25">
      <c r="A210" s="155" t="s">
        <v>370</v>
      </c>
      <c r="B210" s="155"/>
      <c r="C210" s="160"/>
      <c r="D210" s="108" t="s">
        <v>371</v>
      </c>
      <c r="E210" s="161" t="s">
        <v>82</v>
      </c>
      <c r="F210" s="155">
        <v>1</v>
      </c>
      <c r="G210" s="162">
        <v>27370000</v>
      </c>
      <c r="H210" s="162">
        <f>+G210*F210</f>
        <v>27370000</v>
      </c>
    </row>
    <row r="211" spans="1:9" ht="33.75" x14ac:dyDescent="0.25">
      <c r="A211" s="155"/>
      <c r="B211" s="155"/>
      <c r="C211" s="160"/>
      <c r="D211" s="109" t="s">
        <v>372</v>
      </c>
      <c r="E211" s="161"/>
      <c r="F211" s="155"/>
      <c r="G211" s="162"/>
      <c r="H211" s="162"/>
    </row>
    <row r="212" spans="1:9" ht="34.5" customHeight="1" x14ac:dyDescent="0.25">
      <c r="A212" s="155" t="s">
        <v>373</v>
      </c>
      <c r="B212" s="155"/>
      <c r="C212" s="155"/>
      <c r="D212" s="110" t="s">
        <v>374</v>
      </c>
      <c r="E212" s="111" t="s">
        <v>82</v>
      </c>
      <c r="F212" s="111">
        <v>1</v>
      </c>
      <c r="G212" s="112">
        <v>4179875</v>
      </c>
      <c r="H212" s="112">
        <f>+G212*F212</f>
        <v>4179875</v>
      </c>
    </row>
    <row r="213" spans="1:9" ht="33" customHeight="1" x14ac:dyDescent="0.25">
      <c r="A213" s="155" t="s">
        <v>375</v>
      </c>
      <c r="B213" s="155"/>
      <c r="C213" s="155"/>
      <c r="D213" s="113" t="s">
        <v>376</v>
      </c>
      <c r="E213" s="111" t="s">
        <v>82</v>
      </c>
      <c r="F213" s="111">
        <v>1</v>
      </c>
      <c r="G213" s="112">
        <v>6991250</v>
      </c>
      <c r="H213" s="112">
        <f t="shared" ref="H213:H218" si="16">+G213*F213</f>
        <v>6991250</v>
      </c>
    </row>
    <row r="214" spans="1:9" ht="39.75" customHeight="1" x14ac:dyDescent="0.25">
      <c r="A214" s="155" t="s">
        <v>377</v>
      </c>
      <c r="B214" s="155"/>
      <c r="C214" s="155"/>
      <c r="D214" s="113" t="s">
        <v>378</v>
      </c>
      <c r="E214" s="111" t="s">
        <v>82</v>
      </c>
      <c r="F214" s="111">
        <v>1</v>
      </c>
      <c r="G214" s="112">
        <v>13774250</v>
      </c>
      <c r="H214" s="112">
        <f t="shared" si="16"/>
        <v>13774250</v>
      </c>
    </row>
    <row r="215" spans="1:9" ht="32.25" customHeight="1" x14ac:dyDescent="0.25">
      <c r="A215" s="155" t="s">
        <v>379</v>
      </c>
      <c r="B215" s="155"/>
      <c r="C215" s="155"/>
      <c r="D215" s="113" t="s">
        <v>380</v>
      </c>
      <c r="E215" s="111" t="s">
        <v>82</v>
      </c>
      <c r="F215" s="111">
        <v>1</v>
      </c>
      <c r="G215" s="112">
        <v>11245500</v>
      </c>
      <c r="H215" s="112">
        <f t="shared" si="16"/>
        <v>11245500</v>
      </c>
    </row>
    <row r="216" spans="1:9" x14ac:dyDescent="0.25">
      <c r="A216" s="155" t="s">
        <v>381</v>
      </c>
      <c r="B216" s="155"/>
      <c r="C216" s="155"/>
      <c r="D216" s="113" t="s">
        <v>382</v>
      </c>
      <c r="E216" s="111" t="s">
        <v>82</v>
      </c>
      <c r="F216" s="111">
        <v>7</v>
      </c>
      <c r="G216" s="112">
        <v>169575</v>
      </c>
      <c r="H216" s="112">
        <f t="shared" si="16"/>
        <v>1187025</v>
      </c>
    </row>
    <row r="217" spans="1:9" x14ac:dyDescent="0.25">
      <c r="A217" s="155" t="s">
        <v>383</v>
      </c>
      <c r="B217" s="155"/>
      <c r="C217" s="155"/>
      <c r="D217" s="113" t="s">
        <v>384</v>
      </c>
      <c r="E217" s="111" t="s">
        <v>82</v>
      </c>
      <c r="F217" s="111">
        <v>2</v>
      </c>
      <c r="G217" s="112">
        <v>273700</v>
      </c>
      <c r="H217" s="112">
        <f t="shared" si="16"/>
        <v>547400</v>
      </c>
    </row>
    <row r="218" spans="1:9" x14ac:dyDescent="0.25">
      <c r="A218" s="155" t="s">
        <v>385</v>
      </c>
      <c r="B218" s="155"/>
      <c r="C218" s="155"/>
      <c r="D218" s="114" t="s">
        <v>386</v>
      </c>
      <c r="E218" s="111" t="s">
        <v>387</v>
      </c>
      <c r="F218" s="111">
        <v>1</v>
      </c>
      <c r="G218" s="112">
        <v>6485500</v>
      </c>
      <c r="H218" s="112">
        <f t="shared" si="16"/>
        <v>6485500</v>
      </c>
    </row>
    <row r="219" spans="1:9" x14ac:dyDescent="0.25">
      <c r="A219" s="156" t="s">
        <v>388</v>
      </c>
      <c r="B219" s="156"/>
      <c r="C219" s="156"/>
      <c r="D219" s="156"/>
      <c r="E219" s="156"/>
      <c r="F219" s="156"/>
      <c r="G219" s="156"/>
      <c r="H219" s="115">
        <f>SUM(H210:H218)</f>
        <v>71780800</v>
      </c>
      <c r="I219" s="107"/>
    </row>
    <row r="220" spans="1:9" x14ac:dyDescent="0.25">
      <c r="A220" s="146" t="s">
        <v>389</v>
      </c>
      <c r="B220" s="146"/>
      <c r="C220" s="146"/>
      <c r="D220" s="90" t="s">
        <v>74</v>
      </c>
      <c r="E220" s="90" t="s">
        <v>74</v>
      </c>
      <c r="F220" s="90" t="s">
        <v>75</v>
      </c>
      <c r="G220" s="91" t="s">
        <v>76</v>
      </c>
      <c r="H220" s="91" t="s">
        <v>77</v>
      </c>
    </row>
    <row r="221" spans="1:9" x14ac:dyDescent="0.25">
      <c r="A221" s="154" t="s">
        <v>390</v>
      </c>
      <c r="B221" s="154"/>
      <c r="C221" s="154"/>
      <c r="D221" s="154"/>
      <c r="E221" s="154"/>
      <c r="F221" s="154"/>
      <c r="G221" s="154"/>
      <c r="H221" s="154"/>
    </row>
    <row r="222" spans="1:9" x14ac:dyDescent="0.25">
      <c r="A222" s="148">
        <v>9</v>
      </c>
      <c r="B222" s="148"/>
      <c r="C222" s="148"/>
      <c r="D222" s="149" t="s">
        <v>391</v>
      </c>
      <c r="E222" s="149"/>
      <c r="F222" s="149"/>
      <c r="G222" s="149"/>
      <c r="H222" s="149"/>
    </row>
    <row r="223" spans="1:9" x14ac:dyDescent="0.25">
      <c r="A223" s="141" t="s">
        <v>392</v>
      </c>
      <c r="B223" s="141"/>
      <c r="C223" s="141"/>
      <c r="D223" s="153" t="s">
        <v>393</v>
      </c>
      <c r="E223" s="141" t="s">
        <v>82</v>
      </c>
      <c r="F223" s="141">
        <v>11</v>
      </c>
      <c r="G223" s="152">
        <v>365925</v>
      </c>
      <c r="H223" s="152">
        <f>+G223*F223</f>
        <v>4025175</v>
      </c>
    </row>
    <row r="224" spans="1:9" x14ac:dyDescent="0.25">
      <c r="A224" s="141"/>
      <c r="B224" s="141"/>
      <c r="C224" s="141"/>
      <c r="D224" s="153"/>
      <c r="E224" s="141"/>
      <c r="F224" s="141"/>
      <c r="G224" s="152"/>
      <c r="H224" s="152"/>
    </row>
    <row r="225" spans="1:9" ht="73.5" customHeight="1" x14ac:dyDescent="0.25">
      <c r="A225" s="141" t="s">
        <v>394</v>
      </c>
      <c r="B225" s="141"/>
      <c r="C225" s="141"/>
      <c r="D225" s="113" t="s">
        <v>395</v>
      </c>
      <c r="E225" s="116" t="s">
        <v>82</v>
      </c>
      <c r="F225" s="116">
        <v>5</v>
      </c>
      <c r="G225" s="97">
        <v>2600445</v>
      </c>
      <c r="H225" s="97">
        <f>+G225*F225</f>
        <v>13002225</v>
      </c>
    </row>
    <row r="226" spans="1:9" ht="78" customHeight="1" x14ac:dyDescent="0.25">
      <c r="A226" s="141" t="s">
        <v>396</v>
      </c>
      <c r="B226" s="141"/>
      <c r="C226" s="141"/>
      <c r="D226" s="113" t="s">
        <v>397</v>
      </c>
      <c r="E226" s="116" t="s">
        <v>82</v>
      </c>
      <c r="F226" s="116">
        <v>2</v>
      </c>
      <c r="G226" s="97">
        <v>11099725</v>
      </c>
      <c r="H226" s="97">
        <f>+G226*F226</f>
        <v>22199450</v>
      </c>
    </row>
    <row r="227" spans="1:9" ht="69" customHeight="1" x14ac:dyDescent="0.25">
      <c r="A227" s="141" t="s">
        <v>398</v>
      </c>
      <c r="B227" s="141"/>
      <c r="C227" s="141"/>
      <c r="D227" s="113" t="s">
        <v>399</v>
      </c>
      <c r="E227" s="116" t="s">
        <v>82</v>
      </c>
      <c r="F227" s="116">
        <v>2</v>
      </c>
      <c r="G227" s="97">
        <v>1280738</v>
      </c>
      <c r="H227" s="97">
        <f>+G227*F227</f>
        <v>2561476</v>
      </c>
    </row>
    <row r="228" spans="1:9" x14ac:dyDescent="0.25">
      <c r="A228" s="142" t="s">
        <v>400</v>
      </c>
      <c r="B228" s="142"/>
      <c r="C228" s="142"/>
      <c r="D228" s="142"/>
      <c r="E228" s="142"/>
      <c r="F228" s="142"/>
      <c r="G228" s="142"/>
      <c r="H228" s="117">
        <f>SUM(H223:H227)</f>
        <v>41788326</v>
      </c>
      <c r="I228" s="107"/>
    </row>
    <row r="229" spans="1:9" x14ac:dyDescent="0.25">
      <c r="A229" s="146" t="s">
        <v>389</v>
      </c>
      <c r="B229" s="146"/>
      <c r="C229" s="146"/>
      <c r="D229" s="90" t="s">
        <v>74</v>
      </c>
      <c r="E229" s="90" t="s">
        <v>74</v>
      </c>
      <c r="F229" s="90" t="s">
        <v>75</v>
      </c>
      <c r="G229" s="91" t="s">
        <v>76</v>
      </c>
      <c r="H229" s="91" t="s">
        <v>77</v>
      </c>
    </row>
    <row r="230" spans="1:9" x14ac:dyDescent="0.25">
      <c r="A230" s="154" t="s">
        <v>401</v>
      </c>
      <c r="B230" s="154"/>
      <c r="C230" s="154"/>
      <c r="D230" s="154"/>
      <c r="E230" s="154"/>
      <c r="F230" s="154"/>
      <c r="G230" s="154"/>
      <c r="H230" s="154"/>
    </row>
    <row r="231" spans="1:9" x14ac:dyDescent="0.25">
      <c r="A231" s="148">
        <v>10</v>
      </c>
      <c r="B231" s="148"/>
      <c r="C231" s="148"/>
      <c r="D231" s="149" t="s">
        <v>402</v>
      </c>
      <c r="E231" s="149"/>
      <c r="F231" s="149"/>
      <c r="G231" s="149"/>
      <c r="H231" s="149"/>
    </row>
    <row r="232" spans="1:9" ht="73.5" customHeight="1" x14ac:dyDescent="0.25">
      <c r="A232" s="141" t="s">
        <v>403</v>
      </c>
      <c r="B232" s="141"/>
      <c r="C232" s="141"/>
      <c r="D232" s="113" t="s">
        <v>404</v>
      </c>
      <c r="E232" s="116" t="s">
        <v>405</v>
      </c>
      <c r="F232" s="116">
        <v>2</v>
      </c>
      <c r="G232" s="97">
        <v>1890090</v>
      </c>
      <c r="H232" s="97">
        <f t="shared" ref="H232:H237" si="17">+G232*F232</f>
        <v>3780180</v>
      </c>
    </row>
    <row r="233" spans="1:9" ht="60" customHeight="1" x14ac:dyDescent="0.25">
      <c r="A233" s="141" t="s">
        <v>406</v>
      </c>
      <c r="B233" s="141"/>
      <c r="C233" s="141"/>
      <c r="D233" s="113" t="s">
        <v>407</v>
      </c>
      <c r="E233" s="116" t="s">
        <v>408</v>
      </c>
      <c r="F233" s="116">
        <v>50</v>
      </c>
      <c r="G233" s="97">
        <v>94990</v>
      </c>
      <c r="H233" s="97">
        <f t="shared" si="17"/>
        <v>4749500</v>
      </c>
    </row>
    <row r="234" spans="1:9" ht="66" customHeight="1" x14ac:dyDescent="0.25">
      <c r="A234" s="141" t="s">
        <v>409</v>
      </c>
      <c r="B234" s="141"/>
      <c r="C234" s="141"/>
      <c r="D234" s="113" t="s">
        <v>410</v>
      </c>
      <c r="E234" s="116" t="s">
        <v>408</v>
      </c>
      <c r="F234" s="116">
        <v>905</v>
      </c>
      <c r="G234" s="97">
        <v>24158</v>
      </c>
      <c r="H234" s="97">
        <f t="shared" si="17"/>
        <v>21862990</v>
      </c>
    </row>
    <row r="235" spans="1:9" ht="63.75" x14ac:dyDescent="0.25">
      <c r="A235" s="141" t="s">
        <v>411</v>
      </c>
      <c r="B235" s="141"/>
      <c r="C235" s="141"/>
      <c r="D235" s="113" t="s">
        <v>412</v>
      </c>
      <c r="E235" s="116" t="s">
        <v>82</v>
      </c>
      <c r="F235" s="116">
        <v>4</v>
      </c>
      <c r="G235" s="97">
        <v>1454777</v>
      </c>
      <c r="H235" s="97">
        <f t="shared" si="17"/>
        <v>5819108</v>
      </c>
    </row>
    <row r="236" spans="1:9" ht="89.25" x14ac:dyDescent="0.25">
      <c r="A236" s="141" t="s">
        <v>413</v>
      </c>
      <c r="B236" s="141"/>
      <c r="C236" s="141"/>
      <c r="D236" s="113" t="s">
        <v>414</v>
      </c>
      <c r="E236" s="116" t="s">
        <v>82</v>
      </c>
      <c r="F236" s="116">
        <v>8</v>
      </c>
      <c r="G236" s="97">
        <v>15051</v>
      </c>
      <c r="H236" s="97">
        <f t="shared" si="17"/>
        <v>120408</v>
      </c>
    </row>
    <row r="237" spans="1:9" x14ac:dyDescent="0.25">
      <c r="A237" s="141" t="s">
        <v>415</v>
      </c>
      <c r="B237" s="141"/>
      <c r="C237" s="141"/>
      <c r="D237" s="153" t="s">
        <v>416</v>
      </c>
      <c r="E237" s="141" t="s">
        <v>82</v>
      </c>
      <c r="F237" s="141">
        <v>4</v>
      </c>
      <c r="G237" s="152">
        <v>54244</v>
      </c>
      <c r="H237" s="152">
        <f t="shared" si="17"/>
        <v>216976</v>
      </c>
    </row>
    <row r="238" spans="1:9" x14ac:dyDescent="0.25">
      <c r="A238" s="141"/>
      <c r="B238" s="141"/>
      <c r="C238" s="141"/>
      <c r="D238" s="153"/>
      <c r="E238" s="141"/>
      <c r="F238" s="141"/>
      <c r="G238" s="152"/>
      <c r="H238" s="152"/>
    </row>
    <row r="239" spans="1:9" ht="38.25" x14ac:dyDescent="0.25">
      <c r="A239" s="141" t="s">
        <v>417</v>
      </c>
      <c r="B239" s="141"/>
      <c r="C239" s="141"/>
      <c r="D239" s="113" t="s">
        <v>418</v>
      </c>
      <c r="E239" s="116" t="s">
        <v>82</v>
      </c>
      <c r="F239" s="116">
        <v>24</v>
      </c>
      <c r="G239" s="97">
        <v>39233</v>
      </c>
      <c r="H239" s="97">
        <f t="shared" ref="H239:H251" si="18">+G239*F239</f>
        <v>941592</v>
      </c>
    </row>
    <row r="240" spans="1:9" ht="25.5" x14ac:dyDescent="0.25">
      <c r="A240" s="141" t="s">
        <v>419</v>
      </c>
      <c r="B240" s="141"/>
      <c r="C240" s="141"/>
      <c r="D240" s="113" t="s">
        <v>420</v>
      </c>
      <c r="E240" s="116" t="s">
        <v>82</v>
      </c>
      <c r="F240" s="116">
        <v>4</v>
      </c>
      <c r="G240" s="97">
        <v>53347</v>
      </c>
      <c r="H240" s="97">
        <f t="shared" si="18"/>
        <v>213388</v>
      </c>
    </row>
    <row r="241" spans="1:8" ht="63.75" x14ac:dyDescent="0.25">
      <c r="A241" s="141" t="s">
        <v>421</v>
      </c>
      <c r="B241" s="141"/>
      <c r="C241" s="141"/>
      <c r="D241" s="113" t="s">
        <v>422</v>
      </c>
      <c r="E241" s="116" t="s">
        <v>82</v>
      </c>
      <c r="F241" s="116">
        <v>10</v>
      </c>
      <c r="G241" s="97">
        <v>38786</v>
      </c>
      <c r="H241" s="97">
        <f t="shared" si="18"/>
        <v>387860</v>
      </c>
    </row>
    <row r="242" spans="1:8" ht="32.25" customHeight="1" x14ac:dyDescent="0.25">
      <c r="A242" s="141" t="s">
        <v>423</v>
      </c>
      <c r="B242" s="141"/>
      <c r="C242" s="141"/>
      <c r="D242" s="113" t="s">
        <v>424</v>
      </c>
      <c r="E242" s="116" t="s">
        <v>82</v>
      </c>
      <c r="F242" s="116">
        <v>40</v>
      </c>
      <c r="G242" s="97">
        <v>54209</v>
      </c>
      <c r="H242" s="97">
        <f t="shared" si="18"/>
        <v>2168360</v>
      </c>
    </row>
    <row r="243" spans="1:8" x14ac:dyDescent="0.25">
      <c r="A243" s="141" t="s">
        <v>425</v>
      </c>
      <c r="B243" s="141"/>
      <c r="C243" s="141"/>
      <c r="D243" s="113" t="s">
        <v>426</v>
      </c>
      <c r="E243" s="116" t="s">
        <v>82</v>
      </c>
      <c r="F243" s="116">
        <v>20</v>
      </c>
      <c r="G243" s="97">
        <v>2502</v>
      </c>
      <c r="H243" s="97">
        <f t="shared" si="18"/>
        <v>50040</v>
      </c>
    </row>
    <row r="244" spans="1:8" x14ac:dyDescent="0.25">
      <c r="A244" s="141" t="s">
        <v>427</v>
      </c>
      <c r="B244" s="141"/>
      <c r="C244" s="141"/>
      <c r="D244" s="113" t="s">
        <v>428</v>
      </c>
      <c r="E244" s="116" t="s">
        <v>82</v>
      </c>
      <c r="F244" s="116">
        <v>24</v>
      </c>
      <c r="G244" s="97">
        <v>4996</v>
      </c>
      <c r="H244" s="97">
        <f t="shared" si="18"/>
        <v>119904</v>
      </c>
    </row>
    <row r="245" spans="1:8" x14ac:dyDescent="0.25">
      <c r="A245" s="141" t="s">
        <v>429</v>
      </c>
      <c r="B245" s="141"/>
      <c r="C245" s="141"/>
      <c r="D245" s="113" t="s">
        <v>430</v>
      </c>
      <c r="E245" s="116" t="s">
        <v>82</v>
      </c>
      <c r="F245" s="116">
        <v>18</v>
      </c>
      <c r="G245" s="97">
        <v>30508</v>
      </c>
      <c r="H245" s="97">
        <f t="shared" si="18"/>
        <v>549144</v>
      </c>
    </row>
    <row r="246" spans="1:8" ht="73.5" customHeight="1" x14ac:dyDescent="0.25">
      <c r="A246" s="141" t="s">
        <v>431</v>
      </c>
      <c r="B246" s="141"/>
      <c r="C246" s="141"/>
      <c r="D246" s="113" t="s">
        <v>432</v>
      </c>
      <c r="E246" s="116" t="s">
        <v>82</v>
      </c>
      <c r="F246" s="116">
        <v>6</v>
      </c>
      <c r="G246" s="97">
        <v>250647</v>
      </c>
      <c r="H246" s="97">
        <f t="shared" si="18"/>
        <v>1503882</v>
      </c>
    </row>
    <row r="247" spans="1:8" ht="25.5" x14ac:dyDescent="0.25">
      <c r="A247" s="141" t="s">
        <v>433</v>
      </c>
      <c r="B247" s="141"/>
      <c r="C247" s="141"/>
      <c r="D247" s="113" t="s">
        <v>434</v>
      </c>
      <c r="E247" s="116" t="s">
        <v>405</v>
      </c>
      <c r="F247" s="116">
        <v>1</v>
      </c>
      <c r="G247" s="97">
        <v>40645</v>
      </c>
      <c r="H247" s="97">
        <f t="shared" si="18"/>
        <v>40645</v>
      </c>
    </row>
    <row r="248" spans="1:8" x14ac:dyDescent="0.25">
      <c r="A248" s="141" t="s">
        <v>435</v>
      </c>
      <c r="B248" s="141"/>
      <c r="C248" s="141"/>
      <c r="D248" s="113" t="s">
        <v>436</v>
      </c>
      <c r="E248" s="116" t="s">
        <v>82</v>
      </c>
      <c r="F248" s="116">
        <v>100</v>
      </c>
      <c r="G248" s="97">
        <v>1334</v>
      </c>
      <c r="H248" s="97">
        <f t="shared" si="18"/>
        <v>133400</v>
      </c>
    </row>
    <row r="249" spans="1:8" ht="38.25" x14ac:dyDescent="0.25">
      <c r="A249" s="141" t="s">
        <v>437</v>
      </c>
      <c r="B249" s="141"/>
      <c r="C249" s="141"/>
      <c r="D249" s="113" t="s">
        <v>438</v>
      </c>
      <c r="E249" s="116" t="s">
        <v>82</v>
      </c>
      <c r="F249" s="116">
        <v>419</v>
      </c>
      <c r="G249" s="97">
        <v>10990</v>
      </c>
      <c r="H249" s="97">
        <f t="shared" si="18"/>
        <v>4604810</v>
      </c>
    </row>
    <row r="250" spans="1:8" ht="25.5" x14ac:dyDescent="0.25">
      <c r="A250" s="141" t="s">
        <v>439</v>
      </c>
      <c r="B250" s="141"/>
      <c r="C250" s="141"/>
      <c r="D250" s="113" t="s">
        <v>440</v>
      </c>
      <c r="E250" s="116" t="s">
        <v>82</v>
      </c>
      <c r="F250" s="116">
        <v>40</v>
      </c>
      <c r="G250" s="97">
        <v>58315</v>
      </c>
      <c r="H250" s="97">
        <f t="shared" si="18"/>
        <v>2332600</v>
      </c>
    </row>
    <row r="251" spans="1:8" x14ac:dyDescent="0.25">
      <c r="A251" s="141" t="s">
        <v>441</v>
      </c>
      <c r="B251" s="141"/>
      <c r="C251" s="141"/>
      <c r="D251" s="153" t="s">
        <v>442</v>
      </c>
      <c r="E251" s="141" t="s">
        <v>82</v>
      </c>
      <c r="F251" s="141">
        <v>10</v>
      </c>
      <c r="G251" s="152">
        <v>24532</v>
      </c>
      <c r="H251" s="152">
        <f t="shared" si="18"/>
        <v>245320</v>
      </c>
    </row>
    <row r="252" spans="1:8" x14ac:dyDescent="0.25">
      <c r="A252" s="141"/>
      <c r="B252" s="141"/>
      <c r="C252" s="141"/>
      <c r="D252" s="153"/>
      <c r="E252" s="141"/>
      <c r="F252" s="141"/>
      <c r="G252" s="152"/>
      <c r="H252" s="152"/>
    </row>
    <row r="253" spans="1:8" ht="72" customHeight="1" x14ac:dyDescent="0.25">
      <c r="A253" s="141" t="s">
        <v>443</v>
      </c>
      <c r="B253" s="141"/>
      <c r="C253" s="141"/>
      <c r="D253" s="113" t="s">
        <v>444</v>
      </c>
      <c r="E253" s="116" t="s">
        <v>82</v>
      </c>
      <c r="F253" s="116">
        <v>1</v>
      </c>
      <c r="G253" s="97">
        <v>394354</v>
      </c>
      <c r="H253" s="97">
        <f t="shared" ref="H253:H268" si="19">+G253*F253</f>
        <v>394354</v>
      </c>
    </row>
    <row r="254" spans="1:8" ht="25.5" x14ac:dyDescent="0.25">
      <c r="A254" s="141" t="s">
        <v>445</v>
      </c>
      <c r="B254" s="141"/>
      <c r="C254" s="141"/>
      <c r="D254" s="113" t="s">
        <v>446</v>
      </c>
      <c r="E254" s="116" t="s">
        <v>82</v>
      </c>
      <c r="F254" s="116">
        <v>1</v>
      </c>
      <c r="G254" s="97">
        <v>564794</v>
      </c>
      <c r="H254" s="97">
        <f t="shared" si="19"/>
        <v>564794</v>
      </c>
    </row>
    <row r="255" spans="1:8" ht="25.5" x14ac:dyDescent="0.25">
      <c r="A255" s="141" t="s">
        <v>447</v>
      </c>
      <c r="B255" s="141"/>
      <c r="C255" s="141"/>
      <c r="D255" s="113" t="s">
        <v>448</v>
      </c>
      <c r="E255" s="116" t="s">
        <v>82</v>
      </c>
      <c r="F255" s="116">
        <v>10</v>
      </c>
      <c r="G255" s="97">
        <v>1719563</v>
      </c>
      <c r="H255" s="97">
        <f t="shared" si="19"/>
        <v>17195630</v>
      </c>
    </row>
    <row r="256" spans="1:8" ht="25.5" x14ac:dyDescent="0.25">
      <c r="A256" s="141" t="s">
        <v>449</v>
      </c>
      <c r="B256" s="141"/>
      <c r="C256" s="141"/>
      <c r="D256" s="113" t="s">
        <v>450</v>
      </c>
      <c r="E256" s="116" t="s">
        <v>82</v>
      </c>
      <c r="F256" s="116">
        <v>8</v>
      </c>
      <c r="G256" s="97">
        <v>3246658</v>
      </c>
      <c r="H256" s="97">
        <f t="shared" si="19"/>
        <v>25973264</v>
      </c>
    </row>
    <row r="257" spans="1:9" ht="25.5" x14ac:dyDescent="0.25">
      <c r="A257" s="141" t="s">
        <v>451</v>
      </c>
      <c r="B257" s="141"/>
      <c r="C257" s="141"/>
      <c r="D257" s="113" t="s">
        <v>452</v>
      </c>
      <c r="E257" s="116" t="s">
        <v>82</v>
      </c>
      <c r="F257" s="116">
        <v>1</v>
      </c>
      <c r="G257" s="97">
        <v>4005903</v>
      </c>
      <c r="H257" s="97">
        <f t="shared" si="19"/>
        <v>4005903</v>
      </c>
    </row>
    <row r="258" spans="1:9" ht="25.5" x14ac:dyDescent="0.25">
      <c r="A258" s="141" t="s">
        <v>453</v>
      </c>
      <c r="B258" s="141"/>
      <c r="C258" s="141"/>
      <c r="D258" s="113" t="s">
        <v>454</v>
      </c>
      <c r="E258" s="116" t="s">
        <v>82</v>
      </c>
      <c r="F258" s="116">
        <v>2</v>
      </c>
      <c r="G258" s="97">
        <v>2624236</v>
      </c>
      <c r="H258" s="97">
        <f t="shared" si="19"/>
        <v>5248472</v>
      </c>
    </row>
    <row r="259" spans="1:9" x14ac:dyDescent="0.25">
      <c r="A259" s="141" t="s">
        <v>455</v>
      </c>
      <c r="B259" s="141"/>
      <c r="C259" s="141"/>
      <c r="D259" s="113" t="s">
        <v>456</v>
      </c>
      <c r="E259" s="116" t="s">
        <v>82</v>
      </c>
      <c r="F259" s="116">
        <v>1</v>
      </c>
      <c r="G259" s="97">
        <v>1700821</v>
      </c>
      <c r="H259" s="97">
        <f t="shared" si="19"/>
        <v>1700821</v>
      </c>
    </row>
    <row r="260" spans="1:9" ht="38.25" x14ac:dyDescent="0.25">
      <c r="A260" s="141" t="s">
        <v>457</v>
      </c>
      <c r="B260" s="141"/>
      <c r="C260" s="141"/>
      <c r="D260" s="113" t="s">
        <v>458</v>
      </c>
      <c r="E260" s="116" t="s">
        <v>82</v>
      </c>
      <c r="F260" s="116">
        <v>1</v>
      </c>
      <c r="G260" s="97">
        <v>3842858</v>
      </c>
      <c r="H260" s="97">
        <f t="shared" si="19"/>
        <v>3842858</v>
      </c>
    </row>
    <row r="261" spans="1:9" ht="25.5" x14ac:dyDescent="0.25">
      <c r="A261" s="141" t="s">
        <v>459</v>
      </c>
      <c r="B261" s="141"/>
      <c r="C261" s="141"/>
      <c r="D261" s="113" t="s">
        <v>460</v>
      </c>
      <c r="E261" s="116" t="s">
        <v>82</v>
      </c>
      <c r="F261" s="116">
        <v>11</v>
      </c>
      <c r="G261" s="97">
        <v>773262</v>
      </c>
      <c r="H261" s="97">
        <f t="shared" si="19"/>
        <v>8505882</v>
      </c>
    </row>
    <row r="262" spans="1:9" ht="25.5" x14ac:dyDescent="0.25">
      <c r="A262" s="141" t="s">
        <v>461</v>
      </c>
      <c r="B262" s="141"/>
      <c r="C262" s="141"/>
      <c r="D262" s="113" t="s">
        <v>462</v>
      </c>
      <c r="E262" s="116" t="s">
        <v>82</v>
      </c>
      <c r="F262" s="116">
        <v>8</v>
      </c>
      <c r="G262" s="97">
        <v>263074</v>
      </c>
      <c r="H262" s="97">
        <f t="shared" si="19"/>
        <v>2104592</v>
      </c>
    </row>
    <row r="263" spans="1:9" x14ac:dyDescent="0.25">
      <c r="A263" s="141" t="s">
        <v>463</v>
      </c>
      <c r="B263" s="141"/>
      <c r="C263" s="141"/>
      <c r="D263" s="113" t="s">
        <v>464</v>
      </c>
      <c r="E263" s="116" t="s">
        <v>82</v>
      </c>
      <c r="F263" s="116">
        <v>1</v>
      </c>
      <c r="G263" s="97">
        <v>912338</v>
      </c>
      <c r="H263" s="97">
        <f t="shared" si="19"/>
        <v>912338</v>
      </c>
    </row>
    <row r="264" spans="1:9" ht="38.25" x14ac:dyDescent="0.25">
      <c r="A264" s="141" t="s">
        <v>465</v>
      </c>
      <c r="B264" s="141"/>
      <c r="C264" s="141"/>
      <c r="D264" s="113" t="s">
        <v>466</v>
      </c>
      <c r="E264" s="116" t="s">
        <v>82</v>
      </c>
      <c r="F264" s="116">
        <v>1</v>
      </c>
      <c r="G264" s="97">
        <v>1832786</v>
      </c>
      <c r="H264" s="97">
        <f t="shared" si="19"/>
        <v>1832786</v>
      </c>
    </row>
    <row r="265" spans="1:9" ht="63.75" x14ac:dyDescent="0.25">
      <c r="A265" s="141" t="s">
        <v>467</v>
      </c>
      <c r="B265" s="141"/>
      <c r="C265" s="141"/>
      <c r="D265" s="113" t="s">
        <v>468</v>
      </c>
      <c r="E265" s="116" t="s">
        <v>82</v>
      </c>
      <c r="F265" s="116">
        <v>1</v>
      </c>
      <c r="G265" s="97">
        <v>822950</v>
      </c>
      <c r="H265" s="97">
        <f t="shared" si="19"/>
        <v>822950</v>
      </c>
    </row>
    <row r="266" spans="1:9" ht="25.5" x14ac:dyDescent="0.25">
      <c r="A266" s="141" t="s">
        <v>469</v>
      </c>
      <c r="B266" s="141"/>
      <c r="C266" s="141"/>
      <c r="D266" s="113" t="s">
        <v>470</v>
      </c>
      <c r="E266" s="116" t="s">
        <v>82</v>
      </c>
      <c r="F266" s="116">
        <v>1</v>
      </c>
      <c r="G266" s="97">
        <v>4902215</v>
      </c>
      <c r="H266" s="97">
        <f t="shared" si="19"/>
        <v>4902215</v>
      </c>
    </row>
    <row r="267" spans="1:9" ht="25.5" x14ac:dyDescent="0.25">
      <c r="A267" s="141" t="s">
        <v>471</v>
      </c>
      <c r="B267" s="141"/>
      <c r="C267" s="141"/>
      <c r="D267" s="113" t="s">
        <v>472</v>
      </c>
      <c r="E267" s="116" t="s">
        <v>82</v>
      </c>
      <c r="F267" s="116">
        <v>1</v>
      </c>
      <c r="G267" s="97">
        <v>272395</v>
      </c>
      <c r="H267" s="97">
        <f t="shared" si="19"/>
        <v>272395</v>
      </c>
    </row>
    <row r="268" spans="1:9" ht="38.25" x14ac:dyDescent="0.25">
      <c r="A268" s="141" t="s">
        <v>473</v>
      </c>
      <c r="B268" s="141"/>
      <c r="C268" s="141"/>
      <c r="D268" s="113" t="s">
        <v>474</v>
      </c>
      <c r="E268" s="116" t="s">
        <v>82</v>
      </c>
      <c r="F268" s="116">
        <v>2</v>
      </c>
      <c r="G268" s="97">
        <v>199191</v>
      </c>
      <c r="H268" s="97">
        <f t="shared" si="19"/>
        <v>398382</v>
      </c>
    </row>
    <row r="269" spans="1:9" x14ac:dyDescent="0.25">
      <c r="A269" s="142" t="s">
        <v>475</v>
      </c>
      <c r="B269" s="142"/>
      <c r="C269" s="142"/>
      <c r="D269" s="142"/>
      <c r="E269" s="142"/>
      <c r="F269" s="142"/>
      <c r="G269" s="142"/>
      <c r="H269" s="117">
        <f>SUM(H232:H268)</f>
        <v>128517743</v>
      </c>
      <c r="I269" s="107"/>
    </row>
    <row r="270" spans="1:9" x14ac:dyDescent="0.25">
      <c r="A270" s="146" t="s">
        <v>389</v>
      </c>
      <c r="B270" s="146"/>
      <c r="C270" s="146"/>
      <c r="D270" s="90" t="s">
        <v>74</v>
      </c>
      <c r="E270" s="90" t="s">
        <v>74</v>
      </c>
      <c r="F270" s="90" t="s">
        <v>75</v>
      </c>
      <c r="G270" s="91" t="s">
        <v>76</v>
      </c>
      <c r="H270" s="91" t="s">
        <v>77</v>
      </c>
    </row>
    <row r="271" spans="1:9" x14ac:dyDescent="0.25">
      <c r="A271" s="147" t="s">
        <v>476</v>
      </c>
      <c r="B271" s="147"/>
      <c r="C271" s="147"/>
      <c r="D271" s="147"/>
      <c r="E271" s="147"/>
      <c r="F271" s="147"/>
      <c r="G271" s="147"/>
      <c r="H271" s="147"/>
    </row>
    <row r="272" spans="1:9" x14ac:dyDescent="0.25">
      <c r="A272" s="148">
        <v>11</v>
      </c>
      <c r="B272" s="148"/>
      <c r="C272" s="148"/>
      <c r="D272" s="149" t="s">
        <v>477</v>
      </c>
      <c r="E272" s="149"/>
      <c r="F272" s="149"/>
      <c r="G272" s="149"/>
      <c r="H272" s="149"/>
    </row>
    <row r="273" spans="1:8" ht="51" customHeight="1" x14ac:dyDescent="0.25">
      <c r="A273" s="141">
        <v>1</v>
      </c>
      <c r="B273" s="141"/>
      <c r="C273" s="141"/>
      <c r="D273" s="108" t="s">
        <v>478</v>
      </c>
      <c r="E273" s="116" t="s">
        <v>479</v>
      </c>
      <c r="F273" s="116">
        <v>267.23</v>
      </c>
      <c r="G273" s="97">
        <v>101931</v>
      </c>
      <c r="H273" s="97">
        <f>+G273*F273</f>
        <v>27239021.130000003</v>
      </c>
    </row>
    <row r="274" spans="1:8" ht="38.25" x14ac:dyDescent="0.25">
      <c r="A274" s="141">
        <v>2</v>
      </c>
      <c r="B274" s="141"/>
      <c r="C274" s="150"/>
      <c r="D274" s="108" t="s">
        <v>480</v>
      </c>
      <c r="E274" s="151" t="s">
        <v>479</v>
      </c>
      <c r="F274" s="141">
        <v>29.55</v>
      </c>
      <c r="G274" s="152">
        <v>186668</v>
      </c>
      <c r="H274" s="152">
        <f>+G274*F274</f>
        <v>5516039.4000000004</v>
      </c>
    </row>
    <row r="275" spans="1:8" ht="38.25" customHeight="1" x14ac:dyDescent="0.25">
      <c r="A275" s="141"/>
      <c r="B275" s="141"/>
      <c r="C275" s="150"/>
      <c r="D275" s="110" t="s">
        <v>481</v>
      </c>
      <c r="E275" s="151"/>
      <c r="F275" s="141"/>
      <c r="G275" s="152"/>
      <c r="H275" s="152"/>
    </row>
    <row r="276" spans="1:8" ht="35.25" customHeight="1" x14ac:dyDescent="0.25">
      <c r="A276" s="141">
        <v>3</v>
      </c>
      <c r="B276" s="141"/>
      <c r="C276" s="141"/>
      <c r="D276" s="110" t="s">
        <v>482</v>
      </c>
      <c r="E276" s="116" t="s">
        <v>82</v>
      </c>
      <c r="F276" s="116">
        <v>35</v>
      </c>
      <c r="G276" s="97">
        <v>17936</v>
      </c>
      <c r="H276" s="97">
        <f t="shared" ref="H276:H288" si="20">+G276*F276</f>
        <v>627760</v>
      </c>
    </row>
    <row r="277" spans="1:8" ht="54.75" customHeight="1" x14ac:dyDescent="0.25">
      <c r="A277" s="141">
        <v>4</v>
      </c>
      <c r="B277" s="141"/>
      <c r="C277" s="141"/>
      <c r="D277" s="113" t="s">
        <v>483</v>
      </c>
      <c r="E277" s="116" t="s">
        <v>82</v>
      </c>
      <c r="F277" s="116">
        <v>35</v>
      </c>
      <c r="G277" s="97">
        <v>32092</v>
      </c>
      <c r="H277" s="97">
        <f t="shared" si="20"/>
        <v>1123220</v>
      </c>
    </row>
    <row r="278" spans="1:8" ht="57" customHeight="1" x14ac:dyDescent="0.25">
      <c r="A278" s="141">
        <v>5</v>
      </c>
      <c r="B278" s="141"/>
      <c r="C278" s="141"/>
      <c r="D278" s="113" t="s">
        <v>484</v>
      </c>
      <c r="E278" s="116" t="s">
        <v>479</v>
      </c>
      <c r="F278" s="116">
        <v>93.59</v>
      </c>
      <c r="G278" s="97">
        <v>364490</v>
      </c>
      <c r="H278" s="97">
        <f t="shared" si="20"/>
        <v>34112619.100000001</v>
      </c>
    </row>
    <row r="279" spans="1:8" ht="75" customHeight="1" x14ac:dyDescent="0.25">
      <c r="A279" s="141">
        <v>6</v>
      </c>
      <c r="B279" s="141"/>
      <c r="C279" s="141"/>
      <c r="D279" s="113" t="s">
        <v>485</v>
      </c>
      <c r="E279" s="116" t="s">
        <v>479</v>
      </c>
      <c r="F279" s="116">
        <v>52.19</v>
      </c>
      <c r="G279" s="97">
        <v>685800</v>
      </c>
      <c r="H279" s="97">
        <f t="shared" si="20"/>
        <v>35791902</v>
      </c>
    </row>
    <row r="280" spans="1:8" ht="34.5" customHeight="1" x14ac:dyDescent="0.25">
      <c r="A280" s="141">
        <v>7</v>
      </c>
      <c r="B280" s="141"/>
      <c r="C280" s="141"/>
      <c r="D280" s="113" t="s">
        <v>486</v>
      </c>
      <c r="E280" s="116" t="s">
        <v>408</v>
      </c>
      <c r="F280" s="116">
        <v>19.88</v>
      </c>
      <c r="G280" s="97">
        <v>231483</v>
      </c>
      <c r="H280" s="97">
        <f t="shared" si="20"/>
        <v>4601882.04</v>
      </c>
    </row>
    <row r="281" spans="1:8" ht="25.5" x14ac:dyDescent="0.25">
      <c r="A281" s="141">
        <v>8</v>
      </c>
      <c r="B281" s="141"/>
      <c r="C281" s="141"/>
      <c r="D281" s="113" t="s">
        <v>487</v>
      </c>
      <c r="E281" s="116" t="s">
        <v>479</v>
      </c>
      <c r="F281" s="116">
        <v>4</v>
      </c>
      <c r="G281" s="97">
        <v>176003</v>
      </c>
      <c r="H281" s="97">
        <f t="shared" si="20"/>
        <v>704012</v>
      </c>
    </row>
    <row r="282" spans="1:8" ht="51" x14ac:dyDescent="0.25">
      <c r="A282" s="141">
        <v>9</v>
      </c>
      <c r="B282" s="141"/>
      <c r="C282" s="141"/>
      <c r="D282" s="113" t="s">
        <v>488</v>
      </c>
      <c r="E282" s="116" t="s">
        <v>408</v>
      </c>
      <c r="F282" s="116">
        <v>42</v>
      </c>
      <c r="G282" s="97">
        <v>76971</v>
      </c>
      <c r="H282" s="97">
        <f t="shared" si="20"/>
        <v>3232782</v>
      </c>
    </row>
    <row r="283" spans="1:8" ht="38.25" x14ac:dyDescent="0.25">
      <c r="A283" s="141">
        <v>10</v>
      </c>
      <c r="B283" s="141"/>
      <c r="C283" s="141"/>
      <c r="D283" s="113" t="s">
        <v>489</v>
      </c>
      <c r="E283" s="116" t="s">
        <v>408</v>
      </c>
      <c r="F283" s="116">
        <v>14</v>
      </c>
      <c r="G283" s="97">
        <v>88520</v>
      </c>
      <c r="H283" s="97">
        <f t="shared" si="20"/>
        <v>1239280</v>
      </c>
    </row>
    <row r="284" spans="1:8" ht="25.5" x14ac:dyDescent="0.25">
      <c r="A284" s="141">
        <v>11</v>
      </c>
      <c r="B284" s="141"/>
      <c r="C284" s="141"/>
      <c r="D284" s="113" t="s">
        <v>490</v>
      </c>
      <c r="E284" s="116" t="s">
        <v>479</v>
      </c>
      <c r="F284" s="116">
        <v>0.25</v>
      </c>
      <c r="G284" s="97">
        <v>188545</v>
      </c>
      <c r="H284" s="97">
        <f t="shared" si="20"/>
        <v>47136.25</v>
      </c>
    </row>
    <row r="285" spans="1:8" ht="47.25" customHeight="1" x14ac:dyDescent="0.25">
      <c r="A285" s="141">
        <v>12</v>
      </c>
      <c r="B285" s="141"/>
      <c r="C285" s="141"/>
      <c r="D285" s="113" t="s">
        <v>491</v>
      </c>
      <c r="E285" s="116" t="s">
        <v>82</v>
      </c>
      <c r="F285" s="116">
        <v>1</v>
      </c>
      <c r="G285" s="97">
        <v>4681520</v>
      </c>
      <c r="H285" s="97">
        <f t="shared" si="20"/>
        <v>4681520</v>
      </c>
    </row>
    <row r="286" spans="1:8" x14ac:dyDescent="0.25">
      <c r="A286" s="141">
        <v>13</v>
      </c>
      <c r="B286" s="141"/>
      <c r="C286" s="141"/>
      <c r="D286" s="113" t="s">
        <v>492</v>
      </c>
      <c r="E286" s="116" t="s">
        <v>479</v>
      </c>
      <c r="F286" s="116">
        <v>1</v>
      </c>
      <c r="G286" s="97">
        <v>144183</v>
      </c>
      <c r="H286" s="97">
        <f t="shared" si="20"/>
        <v>144183</v>
      </c>
    </row>
    <row r="287" spans="1:8" ht="33" customHeight="1" x14ac:dyDescent="0.25">
      <c r="A287" s="141">
        <v>14</v>
      </c>
      <c r="B287" s="141"/>
      <c r="C287" s="141"/>
      <c r="D287" s="113" t="s">
        <v>493</v>
      </c>
      <c r="E287" s="116" t="s">
        <v>479</v>
      </c>
      <c r="F287" s="116">
        <v>1</v>
      </c>
      <c r="G287" s="97">
        <v>427020</v>
      </c>
      <c r="H287" s="97">
        <f t="shared" si="20"/>
        <v>427020</v>
      </c>
    </row>
    <row r="288" spans="1:8" ht="21" customHeight="1" x14ac:dyDescent="0.25">
      <c r="A288" s="141">
        <v>15</v>
      </c>
      <c r="B288" s="141"/>
      <c r="C288" s="141"/>
      <c r="D288" s="113" t="s">
        <v>494</v>
      </c>
      <c r="E288" s="116" t="s">
        <v>479</v>
      </c>
      <c r="F288" s="116">
        <v>280</v>
      </c>
      <c r="G288" s="97">
        <v>1441</v>
      </c>
      <c r="H288" s="97">
        <f t="shared" si="20"/>
        <v>403480</v>
      </c>
    </row>
    <row r="289" spans="1:9" x14ac:dyDescent="0.25">
      <c r="A289" s="142" t="s">
        <v>495</v>
      </c>
      <c r="B289" s="142"/>
      <c r="C289" s="142"/>
      <c r="D289" s="142"/>
      <c r="E289" s="142"/>
      <c r="F289" s="142"/>
      <c r="G289" s="142"/>
      <c r="H289" s="106">
        <f>SUM(H273:H288)</f>
        <v>119891856.92</v>
      </c>
      <c r="I289" s="107"/>
    </row>
    <row r="290" spans="1:9" x14ac:dyDescent="0.25">
      <c r="A290" s="141"/>
      <c r="B290" s="141"/>
      <c r="C290" s="141"/>
      <c r="D290" s="141"/>
      <c r="E290" s="141"/>
      <c r="F290" s="141"/>
      <c r="G290" s="141"/>
      <c r="H290" s="141"/>
    </row>
    <row r="291" spans="1:9" x14ac:dyDescent="0.25">
      <c r="A291" s="143" t="s">
        <v>496</v>
      </c>
      <c r="B291" s="143"/>
      <c r="C291" s="143"/>
      <c r="D291" s="143"/>
      <c r="E291" s="143"/>
      <c r="F291" s="143"/>
      <c r="G291" s="143"/>
      <c r="H291" s="118">
        <f>+H289+H269+H228+H219+H206</f>
        <v>2883280047.9200001</v>
      </c>
    </row>
  </sheetData>
  <mergeCells count="478">
    <mergeCell ref="E1:F1"/>
    <mergeCell ref="G1:H1"/>
    <mergeCell ref="B3:D3"/>
    <mergeCell ref="A4:H4"/>
    <mergeCell ref="B5:H5"/>
    <mergeCell ref="A6:A10"/>
    <mergeCell ref="B6:D6"/>
    <mergeCell ref="E6:E10"/>
    <mergeCell ref="F6:F10"/>
    <mergeCell ref="G6:G10"/>
    <mergeCell ref="H6:H10"/>
    <mergeCell ref="B7:D7"/>
    <mergeCell ref="B8:D8"/>
    <mergeCell ref="B9:D9"/>
    <mergeCell ref="B10:D10"/>
    <mergeCell ref="A11:A13"/>
    <mergeCell ref="B11:D11"/>
    <mergeCell ref="E11:E13"/>
    <mergeCell ref="F11:F13"/>
    <mergeCell ref="G11:G13"/>
    <mergeCell ref="B17:D17"/>
    <mergeCell ref="B18:D18"/>
    <mergeCell ref="A19:A21"/>
    <mergeCell ref="B19:D19"/>
    <mergeCell ref="E19:E21"/>
    <mergeCell ref="F19:F21"/>
    <mergeCell ref="H11:H13"/>
    <mergeCell ref="B12:D12"/>
    <mergeCell ref="B13:D13"/>
    <mergeCell ref="B14:D14"/>
    <mergeCell ref="B15:D15"/>
    <mergeCell ref="B16:D16"/>
    <mergeCell ref="B23:D23"/>
    <mergeCell ref="B24:D24"/>
    <mergeCell ref="A25:A27"/>
    <mergeCell ref="B25:D27"/>
    <mergeCell ref="E25:E27"/>
    <mergeCell ref="F25:F27"/>
    <mergeCell ref="G19:G21"/>
    <mergeCell ref="H19:H21"/>
    <mergeCell ref="B20:D20"/>
    <mergeCell ref="B21:D21"/>
    <mergeCell ref="A22:A24"/>
    <mergeCell ref="B22:D22"/>
    <mergeCell ref="E22:E24"/>
    <mergeCell ref="F22:F24"/>
    <mergeCell ref="G22:G24"/>
    <mergeCell ref="H22:H24"/>
    <mergeCell ref="B32:D32"/>
    <mergeCell ref="B33:D33"/>
    <mergeCell ref="B34:D34"/>
    <mergeCell ref="A35:A36"/>
    <mergeCell ref="B35:D36"/>
    <mergeCell ref="E35:E36"/>
    <mergeCell ref="G25:G27"/>
    <mergeCell ref="H25:H27"/>
    <mergeCell ref="B28:D28"/>
    <mergeCell ref="B29:D29"/>
    <mergeCell ref="B30:D30"/>
    <mergeCell ref="B31:D31"/>
    <mergeCell ref="A39:A40"/>
    <mergeCell ref="B39:D40"/>
    <mergeCell ref="E39:E40"/>
    <mergeCell ref="F39:F40"/>
    <mergeCell ref="G39:G40"/>
    <mergeCell ref="H39:H40"/>
    <mergeCell ref="F35:F36"/>
    <mergeCell ref="G35:G36"/>
    <mergeCell ref="H35:H36"/>
    <mergeCell ref="A37:A38"/>
    <mergeCell ref="B37:D38"/>
    <mergeCell ref="E37:E38"/>
    <mergeCell ref="F37:F38"/>
    <mergeCell ref="G37:G38"/>
    <mergeCell ref="H37:H38"/>
    <mergeCell ref="B47:D47"/>
    <mergeCell ref="B48:D48"/>
    <mergeCell ref="B49:D49"/>
    <mergeCell ref="A50:A51"/>
    <mergeCell ref="B50:D50"/>
    <mergeCell ref="E50:E51"/>
    <mergeCell ref="B41:D41"/>
    <mergeCell ref="B42:D42"/>
    <mergeCell ref="B43:D43"/>
    <mergeCell ref="B44:D44"/>
    <mergeCell ref="B45:D45"/>
    <mergeCell ref="B46:D46"/>
    <mergeCell ref="B54:D54"/>
    <mergeCell ref="A55:A57"/>
    <mergeCell ref="B55:D57"/>
    <mergeCell ref="E55:E57"/>
    <mergeCell ref="F55:F57"/>
    <mergeCell ref="G55:G57"/>
    <mergeCell ref="F50:F51"/>
    <mergeCell ref="G50:G51"/>
    <mergeCell ref="H50:H51"/>
    <mergeCell ref="B51:D51"/>
    <mergeCell ref="A52:A53"/>
    <mergeCell ref="B52:D53"/>
    <mergeCell ref="E52:E53"/>
    <mergeCell ref="F52:F53"/>
    <mergeCell ref="G52:G53"/>
    <mergeCell ref="H52:H53"/>
    <mergeCell ref="H62:H64"/>
    <mergeCell ref="B65:D65"/>
    <mergeCell ref="B66:D66"/>
    <mergeCell ref="A67:G67"/>
    <mergeCell ref="A68:B68"/>
    <mergeCell ref="C68:D68"/>
    <mergeCell ref="H55:H57"/>
    <mergeCell ref="B58:D58"/>
    <mergeCell ref="B59:D59"/>
    <mergeCell ref="B60:D60"/>
    <mergeCell ref="B61:D61"/>
    <mergeCell ref="A62:A64"/>
    <mergeCell ref="B62:D64"/>
    <mergeCell ref="E62:E64"/>
    <mergeCell ref="F62:F64"/>
    <mergeCell ref="G62:G64"/>
    <mergeCell ref="A72:B72"/>
    <mergeCell ref="C72:D72"/>
    <mergeCell ref="A73:B73"/>
    <mergeCell ref="C73:D73"/>
    <mergeCell ref="A74:B74"/>
    <mergeCell ref="C74:D74"/>
    <mergeCell ref="A69:B69"/>
    <mergeCell ref="C69:H69"/>
    <mergeCell ref="A70:B70"/>
    <mergeCell ref="C70:D70"/>
    <mergeCell ref="A71:B71"/>
    <mergeCell ref="C71:D71"/>
    <mergeCell ref="F77:F78"/>
    <mergeCell ref="G77:G78"/>
    <mergeCell ref="H77:H78"/>
    <mergeCell ref="A75:B76"/>
    <mergeCell ref="C75:D76"/>
    <mergeCell ref="E75:E76"/>
    <mergeCell ref="F75:F76"/>
    <mergeCell ref="G75:G76"/>
    <mergeCell ref="H75:H76"/>
    <mergeCell ref="A79:B79"/>
    <mergeCell ref="C79:D79"/>
    <mergeCell ref="A80:B80"/>
    <mergeCell ref="C80:D80"/>
    <mergeCell ref="A81:B81"/>
    <mergeCell ref="C81:D81"/>
    <mergeCell ref="A77:B78"/>
    <mergeCell ref="C77:D78"/>
    <mergeCell ref="E77:E78"/>
    <mergeCell ref="A87:C87"/>
    <mergeCell ref="A88:C89"/>
    <mergeCell ref="D88:D89"/>
    <mergeCell ref="E88:E89"/>
    <mergeCell ref="F88:F89"/>
    <mergeCell ref="G88:G89"/>
    <mergeCell ref="A82:G82"/>
    <mergeCell ref="A83:C83"/>
    <mergeCell ref="A84:C84"/>
    <mergeCell ref="D84:H84"/>
    <mergeCell ref="A85:C85"/>
    <mergeCell ref="A86:C86"/>
    <mergeCell ref="H88:H89"/>
    <mergeCell ref="A90:C90"/>
    <mergeCell ref="A91:C91"/>
    <mergeCell ref="A92:C92"/>
    <mergeCell ref="A93:C94"/>
    <mergeCell ref="D93:D94"/>
    <mergeCell ref="E93:E94"/>
    <mergeCell ref="F93:F94"/>
    <mergeCell ref="G93:G94"/>
    <mergeCell ref="H93:H94"/>
    <mergeCell ref="G99:G100"/>
    <mergeCell ref="H99:H100"/>
    <mergeCell ref="A97:C98"/>
    <mergeCell ref="D97:D98"/>
    <mergeCell ref="E97:E98"/>
    <mergeCell ref="F97:F98"/>
    <mergeCell ref="G97:G98"/>
    <mergeCell ref="H97:H98"/>
    <mergeCell ref="A95:C96"/>
    <mergeCell ref="D95:D96"/>
    <mergeCell ref="E95:E96"/>
    <mergeCell ref="F95:F96"/>
    <mergeCell ref="G95:G96"/>
    <mergeCell ref="H95:H96"/>
    <mergeCell ref="A101:C101"/>
    <mergeCell ref="A102:C102"/>
    <mergeCell ref="A103:C104"/>
    <mergeCell ref="D103:D104"/>
    <mergeCell ref="E103:E104"/>
    <mergeCell ref="F103:F104"/>
    <mergeCell ref="A99:C100"/>
    <mergeCell ref="D99:D100"/>
    <mergeCell ref="E99:E100"/>
    <mergeCell ref="F99:F100"/>
    <mergeCell ref="G103:G104"/>
    <mergeCell ref="H103:H104"/>
    <mergeCell ref="A105:C105"/>
    <mergeCell ref="A106:C106"/>
    <mergeCell ref="A107:C107"/>
    <mergeCell ref="A108:C109"/>
    <mergeCell ref="D108:D109"/>
    <mergeCell ref="E108:E109"/>
    <mergeCell ref="F108:F109"/>
    <mergeCell ref="G108:G109"/>
    <mergeCell ref="A112:C112"/>
    <mergeCell ref="A113:C113"/>
    <mergeCell ref="A114:C114"/>
    <mergeCell ref="A115:C116"/>
    <mergeCell ref="D115:D116"/>
    <mergeCell ref="E115:E116"/>
    <mergeCell ref="H108:H109"/>
    <mergeCell ref="A110:C111"/>
    <mergeCell ref="D110:D111"/>
    <mergeCell ref="E110:E111"/>
    <mergeCell ref="F110:F111"/>
    <mergeCell ref="G110:G111"/>
    <mergeCell ref="H110:H111"/>
    <mergeCell ref="F115:F116"/>
    <mergeCell ref="G115:G116"/>
    <mergeCell ref="H115:H116"/>
    <mergeCell ref="A117:C118"/>
    <mergeCell ref="D117:D118"/>
    <mergeCell ref="E117:E118"/>
    <mergeCell ref="F117:F118"/>
    <mergeCell ref="G117:G118"/>
    <mergeCell ref="H117:H118"/>
    <mergeCell ref="F122:F123"/>
    <mergeCell ref="G122:G123"/>
    <mergeCell ref="H122:H123"/>
    <mergeCell ref="A119:C120"/>
    <mergeCell ref="D119:D120"/>
    <mergeCell ref="E119:E120"/>
    <mergeCell ref="F119:F120"/>
    <mergeCell ref="G119:G120"/>
    <mergeCell ref="H119:H120"/>
    <mergeCell ref="A124:C124"/>
    <mergeCell ref="A125:C125"/>
    <mergeCell ref="A126:C126"/>
    <mergeCell ref="A127:C128"/>
    <mergeCell ref="D127:D128"/>
    <mergeCell ref="E127:E128"/>
    <mergeCell ref="A121:C121"/>
    <mergeCell ref="A122:C123"/>
    <mergeCell ref="E122:E123"/>
    <mergeCell ref="F127:F128"/>
    <mergeCell ref="G127:G128"/>
    <mergeCell ref="H127:H128"/>
    <mergeCell ref="A129:C131"/>
    <mergeCell ref="D129:D131"/>
    <mergeCell ref="E129:E131"/>
    <mergeCell ref="F129:F131"/>
    <mergeCell ref="G129:G131"/>
    <mergeCell ref="H129:H131"/>
    <mergeCell ref="A132:C132"/>
    <mergeCell ref="A133:G133"/>
    <mergeCell ref="A134:C134"/>
    <mergeCell ref="A135:C135"/>
    <mergeCell ref="D135:H135"/>
    <mergeCell ref="A136:C137"/>
    <mergeCell ref="D136:D137"/>
    <mergeCell ref="E136:E137"/>
    <mergeCell ref="F136:F137"/>
    <mergeCell ref="G136:G137"/>
    <mergeCell ref="H141:H142"/>
    <mergeCell ref="H136:H137"/>
    <mergeCell ref="A138:C138"/>
    <mergeCell ref="A139:C140"/>
    <mergeCell ref="D139:D140"/>
    <mergeCell ref="E139:E140"/>
    <mergeCell ref="F139:F140"/>
    <mergeCell ref="G139:G140"/>
    <mergeCell ref="H139:H140"/>
    <mergeCell ref="A143:C143"/>
    <mergeCell ref="A144:C145"/>
    <mergeCell ref="D144:D145"/>
    <mergeCell ref="E144:E145"/>
    <mergeCell ref="F144:F145"/>
    <mergeCell ref="G144:G145"/>
    <mergeCell ref="A141:C142"/>
    <mergeCell ref="D141:D142"/>
    <mergeCell ref="E141:E142"/>
    <mergeCell ref="F141:F142"/>
    <mergeCell ref="G141:G142"/>
    <mergeCell ref="H144:H145"/>
    <mergeCell ref="A146:C146"/>
    <mergeCell ref="A147:C147"/>
    <mergeCell ref="A148:C149"/>
    <mergeCell ref="D148:D149"/>
    <mergeCell ref="E148:E149"/>
    <mergeCell ref="F148:F149"/>
    <mergeCell ref="G148:G149"/>
    <mergeCell ref="H148:H149"/>
    <mergeCell ref="F152:F153"/>
    <mergeCell ref="G152:G153"/>
    <mergeCell ref="H152:H153"/>
    <mergeCell ref="A150:C151"/>
    <mergeCell ref="D150:D151"/>
    <mergeCell ref="E150:E151"/>
    <mergeCell ref="F150:F151"/>
    <mergeCell ref="G150:G151"/>
    <mergeCell ref="H150:H151"/>
    <mergeCell ref="A154:C154"/>
    <mergeCell ref="A155:C155"/>
    <mergeCell ref="A156:C156"/>
    <mergeCell ref="A157:C157"/>
    <mergeCell ref="A158:C159"/>
    <mergeCell ref="D158:D159"/>
    <mergeCell ref="A152:C153"/>
    <mergeCell ref="D152:D153"/>
    <mergeCell ref="E152:E153"/>
    <mergeCell ref="A162:C162"/>
    <mergeCell ref="A163:C163"/>
    <mergeCell ref="A164:C164"/>
    <mergeCell ref="A165:G165"/>
    <mergeCell ref="A166:C166"/>
    <mergeCell ref="A167:C167"/>
    <mergeCell ref="D167:H167"/>
    <mergeCell ref="E158:E159"/>
    <mergeCell ref="F158:F159"/>
    <mergeCell ref="G158:G159"/>
    <mergeCell ref="H158:H159"/>
    <mergeCell ref="A160:C160"/>
    <mergeCell ref="A161:C161"/>
    <mergeCell ref="G171:G172"/>
    <mergeCell ref="H171:H172"/>
    <mergeCell ref="A173:C173"/>
    <mergeCell ref="A174:C174"/>
    <mergeCell ref="A175:C175"/>
    <mergeCell ref="A176:C176"/>
    <mergeCell ref="A168:C168"/>
    <mergeCell ref="A169:C169"/>
    <mergeCell ref="A170:C170"/>
    <mergeCell ref="A171:C172"/>
    <mergeCell ref="D171:D172"/>
    <mergeCell ref="F171:F172"/>
    <mergeCell ref="H180:H181"/>
    <mergeCell ref="A182:C182"/>
    <mergeCell ref="A183:C183"/>
    <mergeCell ref="A184:C184"/>
    <mergeCell ref="A185:C185"/>
    <mergeCell ref="A186:C186"/>
    <mergeCell ref="A177:C177"/>
    <mergeCell ref="A178:C178"/>
    <mergeCell ref="A179:C179"/>
    <mergeCell ref="A180:C181"/>
    <mergeCell ref="F180:F181"/>
    <mergeCell ref="G180:G181"/>
    <mergeCell ref="A192:C192"/>
    <mergeCell ref="A193:C193"/>
    <mergeCell ref="A194:C194"/>
    <mergeCell ref="A195:C195"/>
    <mergeCell ref="A196:G196"/>
    <mergeCell ref="A197:C197"/>
    <mergeCell ref="A187:C187"/>
    <mergeCell ref="A188:G188"/>
    <mergeCell ref="A189:C189"/>
    <mergeCell ref="A190:C190"/>
    <mergeCell ref="D190:H190"/>
    <mergeCell ref="A191:C191"/>
    <mergeCell ref="A203:C203"/>
    <mergeCell ref="A204:C204"/>
    <mergeCell ref="A205:G205"/>
    <mergeCell ref="A206:G206"/>
    <mergeCell ref="A207:C207"/>
    <mergeCell ref="A208:H208"/>
    <mergeCell ref="A198:C198"/>
    <mergeCell ref="D198:H198"/>
    <mergeCell ref="A199:C199"/>
    <mergeCell ref="A200:C200"/>
    <mergeCell ref="A201:C201"/>
    <mergeCell ref="A202:C202"/>
    <mergeCell ref="A212:C212"/>
    <mergeCell ref="A213:C213"/>
    <mergeCell ref="A214:C214"/>
    <mergeCell ref="A215:C215"/>
    <mergeCell ref="A216:C216"/>
    <mergeCell ref="A217:C217"/>
    <mergeCell ref="A209:C209"/>
    <mergeCell ref="D209:H209"/>
    <mergeCell ref="A210:C211"/>
    <mergeCell ref="E210:E211"/>
    <mergeCell ref="F210:F211"/>
    <mergeCell ref="G210:G211"/>
    <mergeCell ref="H210:H211"/>
    <mergeCell ref="A223:C224"/>
    <mergeCell ref="D223:D224"/>
    <mergeCell ref="E223:E224"/>
    <mergeCell ref="F223:F224"/>
    <mergeCell ref="G223:G224"/>
    <mergeCell ref="H223:H224"/>
    <mergeCell ref="A218:C218"/>
    <mergeCell ref="A219:G219"/>
    <mergeCell ref="A220:C220"/>
    <mergeCell ref="A221:H221"/>
    <mergeCell ref="A222:C222"/>
    <mergeCell ref="D222:H222"/>
    <mergeCell ref="A231:C231"/>
    <mergeCell ref="D231:H231"/>
    <mergeCell ref="A232:C232"/>
    <mergeCell ref="A233:C233"/>
    <mergeCell ref="A234:C234"/>
    <mergeCell ref="A235:C235"/>
    <mergeCell ref="A225:C225"/>
    <mergeCell ref="A226:C226"/>
    <mergeCell ref="A227:C227"/>
    <mergeCell ref="A228:G228"/>
    <mergeCell ref="A229:C229"/>
    <mergeCell ref="A230:H230"/>
    <mergeCell ref="H237:H238"/>
    <mergeCell ref="A239:C239"/>
    <mergeCell ref="A240:C240"/>
    <mergeCell ref="A241:C241"/>
    <mergeCell ref="A242:C242"/>
    <mergeCell ref="A243:C243"/>
    <mergeCell ref="A236:C236"/>
    <mergeCell ref="A237:C238"/>
    <mergeCell ref="D237:D238"/>
    <mergeCell ref="E237:E238"/>
    <mergeCell ref="F237:F238"/>
    <mergeCell ref="G237:G238"/>
    <mergeCell ref="A250:C250"/>
    <mergeCell ref="A251:C252"/>
    <mergeCell ref="D251:D252"/>
    <mergeCell ref="E251:E252"/>
    <mergeCell ref="F251:F252"/>
    <mergeCell ref="G251:G252"/>
    <mergeCell ref="A244:C244"/>
    <mergeCell ref="A245:C245"/>
    <mergeCell ref="A246:C246"/>
    <mergeCell ref="A247:C247"/>
    <mergeCell ref="A248:C248"/>
    <mergeCell ref="A249:C249"/>
    <mergeCell ref="A258:C258"/>
    <mergeCell ref="A259:C259"/>
    <mergeCell ref="A260:C260"/>
    <mergeCell ref="A261:C261"/>
    <mergeCell ref="A262:C262"/>
    <mergeCell ref="A263:C263"/>
    <mergeCell ref="H251:H252"/>
    <mergeCell ref="A253:C253"/>
    <mergeCell ref="A254:C254"/>
    <mergeCell ref="A255:C255"/>
    <mergeCell ref="A256:C256"/>
    <mergeCell ref="A257:C257"/>
    <mergeCell ref="F274:F275"/>
    <mergeCell ref="G274:G275"/>
    <mergeCell ref="H274:H275"/>
    <mergeCell ref="A264:C264"/>
    <mergeCell ref="A265:C265"/>
    <mergeCell ref="A266:C266"/>
    <mergeCell ref="A267:C267"/>
    <mergeCell ref="A268:C268"/>
    <mergeCell ref="A269:G269"/>
    <mergeCell ref="A288:C288"/>
    <mergeCell ref="A289:G289"/>
    <mergeCell ref="A290:H290"/>
    <mergeCell ref="A291:G291"/>
    <mergeCell ref="E171:E172"/>
    <mergeCell ref="A282:C282"/>
    <mergeCell ref="A283:C283"/>
    <mergeCell ref="A284:C284"/>
    <mergeCell ref="A285:C285"/>
    <mergeCell ref="A286:C286"/>
    <mergeCell ref="A287:C287"/>
    <mergeCell ref="A276:C276"/>
    <mergeCell ref="A277:C277"/>
    <mergeCell ref="A278:C278"/>
    <mergeCell ref="A279:C279"/>
    <mergeCell ref="A280:C280"/>
    <mergeCell ref="A281:C281"/>
    <mergeCell ref="A270:C270"/>
    <mergeCell ref="A271:H271"/>
    <mergeCell ref="A272:C272"/>
    <mergeCell ref="D272:H272"/>
    <mergeCell ref="A273:C273"/>
    <mergeCell ref="A274:C275"/>
    <mergeCell ref="E274:E275"/>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D5" sqref="D5"/>
    </sheetView>
  </sheetViews>
  <sheetFormatPr baseColWidth="10" defaultRowHeight="15" x14ac:dyDescent="0.25"/>
  <cols>
    <col min="1" max="1" width="26.85546875" style="9" customWidth="1"/>
    <col min="2" max="2" width="19.85546875" style="9" customWidth="1"/>
    <col min="3" max="3" width="16.28515625" style="9" customWidth="1"/>
    <col min="4" max="5" width="16.140625" style="9" customWidth="1"/>
    <col min="6" max="6" width="18.5703125" style="9" customWidth="1"/>
    <col min="7" max="7" width="20" style="9" customWidth="1"/>
    <col min="8" max="16384" width="11.42578125" style="9"/>
  </cols>
  <sheetData>
    <row r="1" spans="1:7" x14ac:dyDescent="0.25">
      <c r="A1" s="204" t="s">
        <v>14</v>
      </c>
      <c r="B1" s="204"/>
      <c r="C1" s="204"/>
    </row>
    <row r="2" spans="1:7" x14ac:dyDescent="0.25">
      <c r="A2" s="21" t="s">
        <v>27</v>
      </c>
      <c r="B2" s="13"/>
      <c r="C2" s="13"/>
    </row>
    <row r="3" spans="1:7" s="22" customFormat="1" ht="37.5" customHeight="1" x14ac:dyDescent="0.25">
      <c r="A3" s="25" t="s">
        <v>502</v>
      </c>
      <c r="B3" s="25" t="s">
        <v>503</v>
      </c>
      <c r="C3" s="24"/>
      <c r="D3" s="23"/>
      <c r="E3" s="23"/>
    </row>
    <row r="4" spans="1:7" s="22" customFormat="1" ht="53.25" customHeight="1" x14ac:dyDescent="0.25">
      <c r="A4" s="25" t="s">
        <v>505</v>
      </c>
      <c r="B4" s="25" t="s">
        <v>504</v>
      </c>
      <c r="C4" s="24"/>
      <c r="D4" s="23"/>
      <c r="E4" s="23"/>
    </row>
    <row r="5" spans="1:7" x14ac:dyDescent="0.25">
      <c r="A5" s="13" t="s">
        <v>24</v>
      </c>
      <c r="B5" s="13">
        <v>3899.87</v>
      </c>
      <c r="C5" s="13"/>
    </row>
    <row r="6" spans="1:7" x14ac:dyDescent="0.25">
      <c r="A6" s="13" t="s">
        <v>25</v>
      </c>
      <c r="B6" s="13" t="s">
        <v>53</v>
      </c>
      <c r="C6" s="13"/>
    </row>
    <row r="7" spans="1:7" x14ac:dyDescent="0.25">
      <c r="A7" s="13"/>
      <c r="B7" s="13"/>
      <c r="C7" s="13"/>
    </row>
    <row r="8" spans="1:7" s="15" customFormat="1" ht="48" x14ac:dyDescent="0.25">
      <c r="A8" s="14"/>
      <c r="B8" s="19" t="s">
        <v>22</v>
      </c>
      <c r="C8" s="20" t="s">
        <v>26</v>
      </c>
      <c r="D8" s="20" t="s">
        <v>30</v>
      </c>
      <c r="E8" s="20" t="s">
        <v>29</v>
      </c>
      <c r="F8" s="20" t="s">
        <v>31</v>
      </c>
      <c r="G8" s="20" t="s">
        <v>3</v>
      </c>
    </row>
    <row r="9" spans="1:7" s="10" customFormat="1" x14ac:dyDescent="0.25">
      <c r="A9" s="16" t="s">
        <v>0</v>
      </c>
      <c r="B9" s="17" t="str">
        <f>+PUNTAJE!B5</f>
        <v>DIDACLIBROS LTDA.</v>
      </c>
      <c r="C9" s="18">
        <v>2883280048</v>
      </c>
      <c r="D9" s="18">
        <v>0</v>
      </c>
      <c r="E9" s="18">
        <f t="shared" ref="E9" si="0">+C9-D9</f>
        <v>2883280048</v>
      </c>
      <c r="F9" s="74" t="s">
        <v>59</v>
      </c>
      <c r="G9" s="67">
        <f>+(($D$14*$D$15)/E9)</f>
        <v>100</v>
      </c>
    </row>
    <row r="10" spans="1:7" s="10" customFormat="1" x14ac:dyDescent="0.25">
      <c r="A10" s="30" t="s">
        <v>32</v>
      </c>
      <c r="B10" s="26"/>
      <c r="C10" s="27"/>
      <c r="D10" s="27"/>
      <c r="E10" s="27"/>
      <c r="F10" s="28"/>
      <c r="G10" s="29"/>
    </row>
    <row r="12" spans="1:7" x14ac:dyDescent="0.25">
      <c r="A12" s="11" t="s">
        <v>54</v>
      </c>
    </row>
    <row r="13" spans="1:7" x14ac:dyDescent="0.25">
      <c r="A13" s="9" t="s">
        <v>28</v>
      </c>
      <c r="B13" s="9" t="s">
        <v>59</v>
      </c>
    </row>
    <row r="14" spans="1:7" x14ac:dyDescent="0.25">
      <c r="A14" s="8" t="s">
        <v>55</v>
      </c>
      <c r="B14" s="205" t="s">
        <v>56</v>
      </c>
      <c r="C14" s="206"/>
      <c r="D14" s="34">
        <v>100</v>
      </c>
    </row>
    <row r="15" spans="1:7" x14ac:dyDescent="0.25">
      <c r="A15" s="8" t="s">
        <v>57</v>
      </c>
      <c r="B15" s="205" t="s">
        <v>58</v>
      </c>
      <c r="C15" s="206"/>
      <c r="D15" s="34">
        <v>2883280048</v>
      </c>
    </row>
  </sheetData>
  <mergeCells count="3">
    <mergeCell ref="A1:C1"/>
    <mergeCell ref="B15:C15"/>
    <mergeCell ref="B14:C14"/>
  </mergeCells>
  <hyperlinks>
    <hyperlink ref="A2" r:id="rId1"/>
  </hyperlinks>
  <pageMargins left="0.7" right="0.7" top="0.75" bottom="0.75" header="0.3" footer="0.3"/>
  <pageSetup paperSize="9" orientation="portrait" horizontalDpi="0"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opLeftCell="D22" workbookViewId="0">
      <selection activeCell="H24" sqref="H24"/>
    </sheetView>
  </sheetViews>
  <sheetFormatPr baseColWidth="10" defaultRowHeight="15" x14ac:dyDescent="0.25"/>
  <cols>
    <col min="1" max="1" width="14.42578125" style="36" customWidth="1"/>
    <col min="2" max="2" width="31.7109375" style="36" customWidth="1"/>
    <col min="3" max="3" width="16.5703125" style="36" bestFit="1" customWidth="1"/>
    <col min="4" max="4" width="10.42578125" style="36" bestFit="1" customWidth="1"/>
    <col min="5" max="5" width="23" style="36" customWidth="1"/>
    <col min="6" max="6" width="14.85546875" style="36" bestFit="1" customWidth="1"/>
    <col min="7" max="7" width="14.42578125" style="36" bestFit="1" customWidth="1"/>
    <col min="8" max="8" width="16.140625" style="36" customWidth="1"/>
    <col min="9" max="16384" width="11.42578125" style="36"/>
  </cols>
  <sheetData>
    <row r="1" spans="1:8" x14ac:dyDescent="0.25">
      <c r="A1" s="207" t="s">
        <v>40</v>
      </c>
      <c r="B1" s="207"/>
      <c r="C1" s="207"/>
      <c r="D1" s="207"/>
      <c r="E1" s="207"/>
      <c r="F1" s="207"/>
    </row>
    <row r="3" spans="1:8" s="47" customFormat="1" ht="12.75" customHeight="1" x14ac:dyDescent="0.25">
      <c r="A3" s="48"/>
      <c r="B3" s="48"/>
      <c r="C3" s="48"/>
      <c r="D3" s="50"/>
      <c r="E3" s="50"/>
      <c r="F3" s="49"/>
      <c r="G3" s="71"/>
      <c r="H3" s="71"/>
    </row>
    <row r="4" spans="1:8" s="38" customFormat="1" ht="23.45" customHeight="1" x14ac:dyDescent="0.2">
      <c r="A4" s="64" t="s">
        <v>0</v>
      </c>
      <c r="B4" s="65" t="str">
        <f>+PUNTAJE!B5</f>
        <v>DIDACLIBROS LTDA.</v>
      </c>
      <c r="C4" s="62" t="s">
        <v>47</v>
      </c>
      <c r="D4" s="63">
        <f>+F12+F19+F26</f>
        <v>45</v>
      </c>
      <c r="E4" s="37"/>
      <c r="F4" s="37"/>
      <c r="G4" s="37"/>
      <c r="H4" s="37"/>
    </row>
    <row r="5" spans="1:8" s="38" customFormat="1" ht="40.5" customHeight="1" x14ac:dyDescent="0.2">
      <c r="A5" s="209" t="s">
        <v>508</v>
      </c>
      <c r="B5" s="209"/>
      <c r="C5" s="210" t="s">
        <v>509</v>
      </c>
      <c r="D5" s="210"/>
      <c r="E5" s="37"/>
      <c r="F5" s="37"/>
      <c r="G5" s="37"/>
      <c r="H5" s="37"/>
    </row>
    <row r="6" spans="1:8" ht="11.25" customHeight="1" x14ac:dyDescent="0.25">
      <c r="A6" s="39"/>
      <c r="B6" s="39"/>
      <c r="C6" s="39"/>
      <c r="D6" s="40"/>
      <c r="E6" s="40"/>
      <c r="F6" s="40"/>
      <c r="G6" s="40"/>
      <c r="H6" s="40"/>
    </row>
    <row r="7" spans="1:8" ht="18.75" customHeight="1" x14ac:dyDescent="0.25">
      <c r="A7" s="208" t="s">
        <v>60</v>
      </c>
      <c r="B7" s="208"/>
      <c r="C7" s="208"/>
      <c r="D7" s="208"/>
      <c r="E7" s="208"/>
      <c r="F7" s="208"/>
      <c r="G7" s="208"/>
      <c r="H7" s="208"/>
    </row>
    <row r="8" spans="1:8" ht="25.5" x14ac:dyDescent="0.25">
      <c r="A8" s="51" t="s">
        <v>35</v>
      </c>
      <c r="B8" s="52" t="s">
        <v>36</v>
      </c>
      <c r="C8" s="52" t="s">
        <v>44</v>
      </c>
      <c r="D8" s="51" t="s">
        <v>61</v>
      </c>
      <c r="E8" s="51" t="s">
        <v>37</v>
      </c>
      <c r="F8" s="52" t="s">
        <v>38</v>
      </c>
      <c r="G8" s="52" t="s">
        <v>517</v>
      </c>
      <c r="H8" s="52" t="s">
        <v>39</v>
      </c>
    </row>
    <row r="9" spans="1:8" ht="72" x14ac:dyDescent="0.25">
      <c r="A9" s="53">
        <v>1</v>
      </c>
      <c r="B9" s="76" t="s">
        <v>510</v>
      </c>
      <c r="C9" s="6" t="s">
        <v>513</v>
      </c>
      <c r="D9" s="54">
        <v>244.9</v>
      </c>
      <c r="E9" s="55">
        <v>1</v>
      </c>
      <c r="F9" s="54">
        <f>+E9*D9</f>
        <v>244.9</v>
      </c>
      <c r="G9" s="58" t="s">
        <v>511</v>
      </c>
      <c r="H9" s="75" t="s">
        <v>512</v>
      </c>
    </row>
    <row r="10" spans="1:8" ht="70.5" customHeight="1" x14ac:dyDescent="0.25">
      <c r="A10" s="53">
        <v>2</v>
      </c>
      <c r="B10" s="76" t="s">
        <v>514</v>
      </c>
      <c r="C10" s="6" t="s">
        <v>515</v>
      </c>
      <c r="D10" s="54">
        <v>4084.93</v>
      </c>
      <c r="E10" s="55">
        <v>0.7</v>
      </c>
      <c r="F10" s="54">
        <f>+E10*D10</f>
        <v>2859.4509999999996</v>
      </c>
      <c r="G10" s="58" t="s">
        <v>511</v>
      </c>
      <c r="H10" s="75" t="s">
        <v>516</v>
      </c>
    </row>
    <row r="11" spans="1:8" s="47" customFormat="1" x14ac:dyDescent="0.25">
      <c r="A11" s="211" t="s">
        <v>45</v>
      </c>
      <c r="B11" s="211"/>
      <c r="C11" s="211"/>
      <c r="D11" s="211"/>
      <c r="E11" s="211"/>
      <c r="F11" s="59">
        <f>SUM(F9:F10)</f>
        <v>3104.3509999999997</v>
      </c>
      <c r="G11" s="216"/>
      <c r="H11" s="216"/>
    </row>
    <row r="12" spans="1:8" s="47" customFormat="1" x14ac:dyDescent="0.25">
      <c r="A12" s="212" t="s">
        <v>3</v>
      </c>
      <c r="B12" s="213"/>
      <c r="C12" s="213"/>
      <c r="D12" s="213"/>
      <c r="E12" s="214"/>
      <c r="F12" s="60">
        <v>3</v>
      </c>
      <c r="G12" s="216"/>
      <c r="H12" s="216"/>
    </row>
    <row r="13" spans="1:8" s="43" customFormat="1" ht="6" customHeight="1" x14ac:dyDescent="0.3">
      <c r="A13" s="44"/>
      <c r="B13" s="44"/>
      <c r="C13" s="44"/>
      <c r="D13" s="46"/>
      <c r="E13" s="46"/>
      <c r="F13" s="45"/>
      <c r="G13" s="71"/>
      <c r="H13" s="71"/>
    </row>
    <row r="14" spans="1:8" s="43" customFormat="1" ht="18.75" x14ac:dyDescent="0.3">
      <c r="A14" s="208" t="s">
        <v>506</v>
      </c>
      <c r="B14" s="208"/>
      <c r="C14" s="208"/>
      <c r="D14" s="208"/>
      <c r="E14" s="208"/>
      <c r="F14" s="208"/>
      <c r="G14" s="208"/>
      <c r="H14" s="208"/>
    </row>
    <row r="15" spans="1:8" ht="25.5" x14ac:dyDescent="0.25">
      <c r="A15" s="51" t="s">
        <v>35</v>
      </c>
      <c r="B15" s="52" t="s">
        <v>36</v>
      </c>
      <c r="C15" s="52" t="s">
        <v>44</v>
      </c>
      <c r="D15" s="51" t="s">
        <v>48</v>
      </c>
      <c r="E15" s="51" t="s">
        <v>37</v>
      </c>
      <c r="F15" s="51" t="s">
        <v>49</v>
      </c>
      <c r="G15" s="52" t="s">
        <v>517</v>
      </c>
      <c r="H15" s="52" t="s">
        <v>39</v>
      </c>
    </row>
    <row r="16" spans="1:8" ht="107.25" customHeight="1" x14ac:dyDescent="0.25">
      <c r="A16" s="53">
        <v>1</v>
      </c>
      <c r="B16" s="77" t="s">
        <v>518</v>
      </c>
      <c r="C16" s="6" t="s">
        <v>520</v>
      </c>
      <c r="D16" s="78">
        <v>5134.22</v>
      </c>
      <c r="E16" s="55">
        <v>0.6</v>
      </c>
      <c r="F16" s="54">
        <f>+E16*D16</f>
        <v>3080.5320000000002</v>
      </c>
      <c r="G16" s="57" t="s">
        <v>522</v>
      </c>
      <c r="H16" s="75" t="s">
        <v>523</v>
      </c>
    </row>
    <row r="17" spans="1:8" ht="84" x14ac:dyDescent="0.25">
      <c r="A17" s="53">
        <v>2</v>
      </c>
      <c r="B17" s="76" t="s">
        <v>519</v>
      </c>
      <c r="C17" s="6" t="s">
        <v>521</v>
      </c>
      <c r="D17" s="78">
        <v>1012.62</v>
      </c>
      <c r="E17" s="55">
        <v>1</v>
      </c>
      <c r="F17" s="54">
        <f>+E17*D17</f>
        <v>1012.62</v>
      </c>
      <c r="G17" s="57" t="s">
        <v>511</v>
      </c>
      <c r="H17" s="75" t="s">
        <v>524</v>
      </c>
    </row>
    <row r="18" spans="1:8" s="47" customFormat="1" x14ac:dyDescent="0.25">
      <c r="A18" s="211" t="s">
        <v>45</v>
      </c>
      <c r="B18" s="211"/>
      <c r="C18" s="211"/>
      <c r="D18" s="211"/>
      <c r="E18" s="211"/>
      <c r="F18" s="59">
        <f>SUM(F16:F17)</f>
        <v>4093.152</v>
      </c>
      <c r="G18" s="41"/>
      <c r="H18" s="42"/>
    </row>
    <row r="19" spans="1:8" s="47" customFormat="1" ht="18.75" x14ac:dyDescent="0.25">
      <c r="A19" s="212" t="s">
        <v>3</v>
      </c>
      <c r="B19" s="213"/>
      <c r="C19" s="213"/>
      <c r="D19" s="213"/>
      <c r="E19" s="214"/>
      <c r="F19" s="61">
        <v>2</v>
      </c>
      <c r="G19" s="215"/>
      <c r="H19" s="215"/>
    </row>
    <row r="20" spans="1:8" s="47" customFormat="1" ht="12.75" customHeight="1" x14ac:dyDescent="0.25">
      <c r="A20" s="48"/>
      <c r="B20" s="48"/>
      <c r="C20" s="48"/>
      <c r="D20" s="50"/>
      <c r="E20" s="50"/>
      <c r="F20" s="49"/>
      <c r="G20" s="71"/>
      <c r="H20" s="71"/>
    </row>
    <row r="21" spans="1:8" s="43" customFormat="1" ht="18.75" x14ac:dyDescent="0.3">
      <c r="A21" s="208" t="s">
        <v>507</v>
      </c>
      <c r="B21" s="208"/>
      <c r="C21" s="208"/>
      <c r="D21" s="208"/>
      <c r="E21" s="208"/>
      <c r="F21" s="208"/>
      <c r="G21" s="208"/>
      <c r="H21" s="208"/>
    </row>
    <row r="22" spans="1:8" ht="25.5" x14ac:dyDescent="0.25">
      <c r="A22" s="51" t="s">
        <v>35</v>
      </c>
      <c r="B22" s="52" t="s">
        <v>36</v>
      </c>
      <c r="C22" s="52" t="s">
        <v>44</v>
      </c>
      <c r="D22" s="51" t="s">
        <v>48</v>
      </c>
      <c r="E22" s="51" t="s">
        <v>37</v>
      </c>
      <c r="F22" s="51" t="s">
        <v>49</v>
      </c>
      <c r="G22" s="52" t="s">
        <v>517</v>
      </c>
      <c r="H22" s="52" t="s">
        <v>39</v>
      </c>
    </row>
    <row r="23" spans="1:8" ht="96" x14ac:dyDescent="0.25">
      <c r="A23" s="53">
        <v>1</v>
      </c>
      <c r="B23" s="76" t="s">
        <v>525</v>
      </c>
      <c r="C23" s="6" t="s">
        <v>527</v>
      </c>
      <c r="D23" s="78">
        <v>2388.0500000000002</v>
      </c>
      <c r="E23" s="55">
        <v>1</v>
      </c>
      <c r="F23" s="54">
        <f>+E23*D23</f>
        <v>2388.0500000000002</v>
      </c>
      <c r="G23" s="57" t="s">
        <v>511</v>
      </c>
      <c r="H23" s="75" t="s">
        <v>529</v>
      </c>
    </row>
    <row r="24" spans="1:8" ht="95.25" customHeight="1" x14ac:dyDescent="0.25">
      <c r="A24" s="53">
        <v>2</v>
      </c>
      <c r="B24" s="76" t="s">
        <v>526</v>
      </c>
      <c r="C24" s="6" t="s">
        <v>528</v>
      </c>
      <c r="D24" s="78">
        <v>4439.47</v>
      </c>
      <c r="E24" s="55">
        <v>1</v>
      </c>
      <c r="F24" s="54">
        <f>+E24*D24</f>
        <v>4439.47</v>
      </c>
      <c r="G24" s="57" t="s">
        <v>511</v>
      </c>
      <c r="H24" s="75" t="s">
        <v>530</v>
      </c>
    </row>
    <row r="25" spans="1:8" s="47" customFormat="1" x14ac:dyDescent="0.25">
      <c r="A25" s="211" t="s">
        <v>45</v>
      </c>
      <c r="B25" s="211"/>
      <c r="C25" s="211"/>
      <c r="D25" s="211"/>
      <c r="E25" s="211"/>
      <c r="F25" s="59">
        <f>SUM(F23:F24)</f>
        <v>6827.52</v>
      </c>
      <c r="G25" s="41"/>
      <c r="H25" s="42"/>
    </row>
    <row r="26" spans="1:8" s="47" customFormat="1" ht="18.75" x14ac:dyDescent="0.25">
      <c r="A26" s="212" t="s">
        <v>3</v>
      </c>
      <c r="B26" s="213"/>
      <c r="C26" s="213"/>
      <c r="D26" s="213"/>
      <c r="E26" s="214"/>
      <c r="F26" s="61">
        <v>40</v>
      </c>
      <c r="G26" s="215"/>
      <c r="H26" s="215"/>
    </row>
  </sheetData>
  <mergeCells count="15">
    <mergeCell ref="A21:H21"/>
    <mergeCell ref="A25:E25"/>
    <mergeCell ref="A26:E26"/>
    <mergeCell ref="G26:H26"/>
    <mergeCell ref="A18:E18"/>
    <mergeCell ref="A19:E19"/>
    <mergeCell ref="G19:H19"/>
    <mergeCell ref="A11:E11"/>
    <mergeCell ref="G11:H12"/>
    <mergeCell ref="A12:E12"/>
    <mergeCell ref="A1:F1"/>
    <mergeCell ref="A7:H7"/>
    <mergeCell ref="A5:B5"/>
    <mergeCell ref="C5:D5"/>
    <mergeCell ref="A14:H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B1" workbookViewId="0">
      <selection activeCell="A4" sqref="A4"/>
    </sheetView>
  </sheetViews>
  <sheetFormatPr baseColWidth="10" defaultRowHeight="15" x14ac:dyDescent="0.25"/>
  <cols>
    <col min="1" max="1" width="17.7109375" customWidth="1"/>
    <col min="2" max="2" width="29.28515625" customWidth="1"/>
    <col min="3" max="4" width="17.85546875" customWidth="1"/>
    <col min="5" max="5" width="15.140625" customWidth="1"/>
    <col min="6" max="6" width="55.28515625" customWidth="1"/>
  </cols>
  <sheetData>
    <row r="1" spans="1:6" x14ac:dyDescent="0.25">
      <c r="A1" s="127" t="s">
        <v>531</v>
      </c>
      <c r="B1" s="127"/>
      <c r="C1" s="127"/>
      <c r="D1" s="127"/>
      <c r="E1" s="127"/>
    </row>
    <row r="3" spans="1:6" s="4" customFormat="1" ht="33.75" x14ac:dyDescent="0.25">
      <c r="B3" s="3" t="s">
        <v>2</v>
      </c>
      <c r="C3" s="6" t="s">
        <v>532</v>
      </c>
      <c r="D3" s="6" t="s">
        <v>533</v>
      </c>
      <c r="E3" s="35" t="s">
        <v>1</v>
      </c>
      <c r="F3" s="35" t="s">
        <v>68</v>
      </c>
    </row>
    <row r="4" spans="1:6" s="4" customFormat="1" ht="56.25" x14ac:dyDescent="0.25">
      <c r="A4" s="5" t="s">
        <v>0</v>
      </c>
      <c r="B4" s="87" t="str">
        <f>+PUNTAJE!B5</f>
        <v>DIDACLIBROS LTDA.</v>
      </c>
      <c r="C4" s="6" t="s">
        <v>534</v>
      </c>
      <c r="D4" s="68">
        <v>0</v>
      </c>
      <c r="E4" s="56">
        <v>0</v>
      </c>
      <c r="F4" s="84"/>
    </row>
  </sheetData>
  <mergeCells count="1">
    <mergeCell ref="A1:E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C1" workbookViewId="0">
      <selection activeCell="E10" sqref="E10"/>
    </sheetView>
  </sheetViews>
  <sheetFormatPr baseColWidth="10" defaultRowHeight="15" x14ac:dyDescent="0.25"/>
  <cols>
    <col min="1" max="1" width="17.7109375" customWidth="1"/>
    <col min="2" max="2" width="29.28515625" customWidth="1"/>
    <col min="3" max="5" width="17.85546875" customWidth="1"/>
    <col min="6" max="6" width="15.140625" customWidth="1"/>
    <col min="7" max="7" width="55.28515625" customWidth="1"/>
  </cols>
  <sheetData>
    <row r="1" spans="1:7" x14ac:dyDescent="0.25">
      <c r="A1" s="127" t="s">
        <v>64</v>
      </c>
      <c r="B1" s="127"/>
      <c r="C1" s="127"/>
      <c r="D1" s="127"/>
      <c r="E1" s="127"/>
      <c r="F1" s="127"/>
    </row>
    <row r="3" spans="1:7" s="4" customFormat="1" ht="22.5" x14ac:dyDescent="0.25">
      <c r="B3" s="3" t="s">
        <v>2</v>
      </c>
      <c r="C3" s="6" t="s">
        <v>65</v>
      </c>
      <c r="D3" s="6" t="s">
        <v>66</v>
      </c>
      <c r="E3" s="6" t="s">
        <v>67</v>
      </c>
      <c r="F3" s="35" t="s">
        <v>1</v>
      </c>
      <c r="G3" s="35" t="s">
        <v>68</v>
      </c>
    </row>
    <row r="4" spans="1:7" s="4" customFormat="1" ht="135" x14ac:dyDescent="0.25">
      <c r="A4" s="5" t="s">
        <v>0</v>
      </c>
      <c r="B4" s="83" t="str">
        <f>+PUNTAJE!B5</f>
        <v>DIDACLIBROS LTDA.</v>
      </c>
      <c r="C4" s="6" t="s">
        <v>537</v>
      </c>
      <c r="D4" s="68" t="s">
        <v>51</v>
      </c>
      <c r="E4" s="6" t="s">
        <v>538</v>
      </c>
      <c r="F4" s="56">
        <v>28</v>
      </c>
      <c r="G4" s="84"/>
    </row>
    <row r="6" spans="1:7" x14ac:dyDescent="0.25">
      <c r="B6" s="85" t="s">
        <v>535</v>
      </c>
      <c r="C6" s="8">
        <f>+'COD. ECONOMICAS'!C9</f>
        <v>2883280048</v>
      </c>
    </row>
    <row r="7" spans="1:7" x14ac:dyDescent="0.25">
      <c r="B7" s="85" t="s">
        <v>536</v>
      </c>
      <c r="C7" s="8">
        <f>+C6*0.2</f>
        <v>576656009.60000002</v>
      </c>
    </row>
  </sheetData>
  <mergeCells count="1">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B1" workbookViewId="0">
      <selection activeCell="C16" sqref="C16"/>
    </sheetView>
  </sheetViews>
  <sheetFormatPr baseColWidth="10" defaultRowHeight="15" x14ac:dyDescent="0.25"/>
  <cols>
    <col min="1" max="1" width="17.85546875" customWidth="1"/>
    <col min="2" max="2" width="28.7109375" customWidth="1"/>
    <col min="3" max="3" width="39.28515625" customWidth="1"/>
    <col min="4" max="4" width="31.5703125" customWidth="1"/>
    <col min="5" max="5" width="15.85546875" customWidth="1"/>
    <col min="6" max="6" width="31" customWidth="1"/>
  </cols>
  <sheetData>
    <row r="1" spans="1:6" x14ac:dyDescent="0.25">
      <c r="A1" s="127" t="s">
        <v>15</v>
      </c>
      <c r="B1" s="127"/>
      <c r="C1" s="127"/>
      <c r="D1" s="127"/>
      <c r="E1" s="127"/>
    </row>
    <row r="3" spans="1:6" s="4" customFormat="1" ht="33.75" x14ac:dyDescent="0.25">
      <c r="B3" s="3" t="s">
        <v>2</v>
      </c>
      <c r="C3" s="6" t="s">
        <v>16</v>
      </c>
      <c r="D3" s="6" t="s">
        <v>17</v>
      </c>
      <c r="E3" s="35" t="s">
        <v>1</v>
      </c>
      <c r="F3" s="35" t="s">
        <v>23</v>
      </c>
    </row>
    <row r="4" spans="1:6" s="4" customFormat="1" ht="40.5" x14ac:dyDescent="0.25">
      <c r="A4" s="5" t="s">
        <v>0</v>
      </c>
      <c r="B4" s="73" t="str">
        <f>+PUNTAJE!B5</f>
        <v>DIDACLIBROS LTDA.</v>
      </c>
      <c r="C4" s="66" t="s">
        <v>539</v>
      </c>
      <c r="D4" s="66" t="s">
        <v>63</v>
      </c>
      <c r="E4" s="35">
        <v>20</v>
      </c>
      <c r="F4" s="12"/>
    </row>
  </sheetData>
  <mergeCells count="1">
    <mergeCell ref="A1:E1"/>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B13" sqref="B13"/>
    </sheetView>
  </sheetViews>
  <sheetFormatPr baseColWidth="10" defaultRowHeight="15" x14ac:dyDescent="0.25"/>
  <cols>
    <col min="1" max="1" width="21.140625" customWidth="1"/>
    <col min="2" max="2" width="23" customWidth="1"/>
    <col min="3" max="3" width="32.5703125" customWidth="1"/>
    <col min="4" max="7" width="17.28515625" customWidth="1"/>
    <col min="8" max="8" width="17.5703125" customWidth="1"/>
    <col min="9" max="9" width="38.140625" customWidth="1"/>
  </cols>
  <sheetData>
    <row r="1" spans="1:9" x14ac:dyDescent="0.25">
      <c r="A1" s="127" t="s">
        <v>18</v>
      </c>
      <c r="B1" s="127"/>
      <c r="C1" s="127"/>
      <c r="D1" s="127"/>
      <c r="E1" s="127"/>
      <c r="F1" s="127"/>
      <c r="G1" s="127"/>
      <c r="H1" s="127"/>
    </row>
    <row r="3" spans="1:9" s="4" customFormat="1" ht="91.5" customHeight="1" x14ac:dyDescent="0.25">
      <c r="B3" s="3" t="s">
        <v>2</v>
      </c>
      <c r="C3" s="6" t="s">
        <v>19</v>
      </c>
      <c r="D3" s="6" t="s">
        <v>20</v>
      </c>
      <c r="E3" s="6" t="s">
        <v>33</v>
      </c>
      <c r="F3" s="6" t="s">
        <v>34</v>
      </c>
      <c r="G3" s="6" t="s">
        <v>21</v>
      </c>
      <c r="H3" s="35" t="s">
        <v>1</v>
      </c>
      <c r="I3" s="35" t="s">
        <v>23</v>
      </c>
    </row>
    <row r="4" spans="1:9" s="4" customFormat="1" ht="27" x14ac:dyDescent="0.25">
      <c r="A4" s="5" t="s">
        <v>0</v>
      </c>
      <c r="B4" s="73" t="str">
        <f>+PUNTAJE!B5</f>
        <v>DIDACLIBROS LTDA.</v>
      </c>
      <c r="C4" s="66" t="s">
        <v>540</v>
      </c>
      <c r="D4" s="68" t="s">
        <v>51</v>
      </c>
      <c r="E4" s="69" t="s">
        <v>51</v>
      </c>
      <c r="F4" s="56" t="s">
        <v>51</v>
      </c>
      <c r="G4" s="56">
        <v>0</v>
      </c>
      <c r="H4" s="35">
        <v>0</v>
      </c>
      <c r="I4" s="66"/>
    </row>
  </sheetData>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PUNTAJE</vt:lpstr>
      <vt:lpstr>CRITERIOS</vt:lpstr>
      <vt:lpstr>REV ARITMETICA</vt:lpstr>
      <vt:lpstr>COD. ECONOMICAS</vt:lpstr>
      <vt:lpstr>EXP. PONDERABLE</vt:lpstr>
      <vt:lpstr>MANTENIMIENTO</vt:lpstr>
      <vt:lpstr>FORMA DE PAGO</vt:lpstr>
      <vt:lpstr>IND. NACIONAL</vt:lpstr>
      <vt:lpstr>DISCAPACIDAD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Urbano</dc:creator>
  <cp:lastModifiedBy>Mauricio Urbano</cp:lastModifiedBy>
  <dcterms:created xsi:type="dcterms:W3CDTF">2020-08-03T01:02:36Z</dcterms:created>
  <dcterms:modified xsi:type="dcterms:W3CDTF">2021-12-13T02:47:12Z</dcterms:modified>
</cp:coreProperties>
</file>