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 ACTUAL\UNIVERSIDAD  DE NARIÑO\R-CONVOCATORIAS - CONTRATACION\2021\GRANJAS BOTANA\REQUISITOS PONDERABLES\"/>
    </mc:Choice>
  </mc:AlternateContent>
  <bookViews>
    <workbookView xWindow="0" yWindow="0" windowWidth="20490" windowHeight="7050"/>
  </bookViews>
  <sheets>
    <sheet name="PUNTAJE" sheetId="6" r:id="rId1"/>
    <sheet name="CRITERIOS" sheetId="7" r:id="rId2"/>
    <sheet name="REV ARITMETICA" sheetId="11" r:id="rId3"/>
    <sheet name="COD. ECONOMICAS" sheetId="1" r:id="rId4"/>
    <sheet name="IND. NACIONAL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D12" i="1"/>
  <c r="F3" i="11"/>
  <c r="K124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2" i="11"/>
  <c r="K131" i="11"/>
  <c r="K130" i="11"/>
  <c r="K129" i="11"/>
  <c r="K128" i="11"/>
  <c r="K127" i="11"/>
  <c r="K126" i="11"/>
  <c r="K125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171" i="11" l="1"/>
  <c r="K169" i="11" s="1"/>
  <c r="K170" i="11" s="1"/>
  <c r="G5" i="6"/>
  <c r="B4" i="3"/>
  <c r="E6" i="1" l="1"/>
  <c r="G6" i="1" l="1"/>
  <c r="F5" i="6" s="1"/>
  <c r="C5" i="6" s="1"/>
  <c r="E5" i="6"/>
  <c r="B6" i="1" l="1"/>
  <c r="E2" i="7" l="1"/>
</calcChain>
</file>

<file path=xl/sharedStrings.xml><?xml version="1.0" encoding="utf-8"?>
<sst xmlns="http://schemas.openxmlformats.org/spreadsheetml/2006/main" count="376" uniqueCount="240">
  <si>
    <t>PROPONENTE 1</t>
  </si>
  <si>
    <t>CALIFICACION</t>
  </si>
  <si>
    <t>NOMBRE</t>
  </si>
  <si>
    <t>ASIGNACION DE PUNTAJE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</si>
  <si>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</si>
  <si>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</si>
  <si>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</si>
  <si>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</si>
  <si>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</si>
  <si>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</si>
  <si>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</si>
  <si>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</si>
  <si>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</si>
  <si>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</si>
  <si>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</si>
  <si>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PRESENTA MANIFESTACION QUE LOS BIENES Y SERVICIOS A SUMINISTRAR SON DE ORIGEN NACIONAL O TRATO NACIONAL SEGÚN LA LEY 816 DE 2003</t>
  </si>
  <si>
    <t>BIENES O SERVICIOS NACIONALES / BIENES O SERVICIOS EXTRANJEROS</t>
  </si>
  <si>
    <t>PROPONENTE</t>
  </si>
  <si>
    <t>NOTA</t>
  </si>
  <si>
    <t>METODO ASIGNADO</t>
  </si>
  <si>
    <t>VALOR PROPUESTA DESPUES DE CORRECCION ARITMETICA</t>
  </si>
  <si>
    <t>FORMULA</t>
  </si>
  <si>
    <t>VALOR PROPUESTA DESPUES DE CORRECCION ARITMETICA SIN IVA</t>
  </si>
  <si>
    <t>IVA SOBRE LA UTILIDAD DE LA PROPUESTA</t>
  </si>
  <si>
    <t>FORMULA PARA LA ASIGNACION DEL PUNTAJE</t>
  </si>
  <si>
    <t>M2</t>
  </si>
  <si>
    <t>M3</t>
  </si>
  <si>
    <t>MENOR VALOR</t>
  </si>
  <si>
    <t>P=(PMAX*VMO)/PE</t>
  </si>
  <si>
    <t>PMAX</t>
  </si>
  <si>
    <t>PUNTAJE MAXIMO</t>
  </si>
  <si>
    <t>VMO</t>
  </si>
  <si>
    <t>VALOR DE LA OFERTA MAS BAJA SIN IVA</t>
  </si>
  <si>
    <t>PE</t>
  </si>
  <si>
    <t>VALOR DE LA PROPUESTA EVALUADA SIN IVA</t>
  </si>
  <si>
    <t>SERVICIOS BIOMEDICOS DE NARIÑO</t>
  </si>
  <si>
    <t>Los proponentes deberán Presentar su propuesta económica según el Anexo 3 – Propuesta Económica de esta convocatoria</t>
  </si>
  <si>
    <t xml:space="preserve">El precio ofrecido en la propuesta económica debe expresarse en pesos colombianos, subtotal, valor del IVA, valor total de la propuesta, de acuerdo al formato anexo. </t>
  </si>
  <si>
    <t>Si se presenta alguna discrepancia entre las cantidades expresadas en letras 
y números, prevalecerán las cantidades expresadas en letras.</t>
  </si>
  <si>
    <t>correccion aritmetica</t>
  </si>
  <si>
    <t>CUMPLE - FOLIOS 1 AL 7 ARCHIVO PROPUESTA ECONOMICA</t>
  </si>
  <si>
    <t>CUMPLE - PRESENTA PROPUESTA ECONOMICO EN PESOS COLOMBIANOS Y DISCRIMINA EL IVA SEGÚN FORMATO ANEXO</t>
  </si>
  <si>
    <t>CUMPLE - NO PRESENTA DISCREPANCIA ENTRE LETRAS Y NUMEROS SIENDO EL VALOR DE LA PROPUESTA CUARENTA Y CUATRO MILLONES CUATROCIENTOS SESENTA Y CUATRO MIL TRESCIENTOS CINCUENTA PESOS ($44,464,350)</t>
  </si>
  <si>
    <t>BOTANA - PASTO</t>
  </si>
  <si>
    <t>item</t>
  </si>
  <si>
    <t>CANT</t>
  </si>
  <si>
    <t>U. MEDIDA</t>
  </si>
  <si>
    <t>DETALLE</t>
  </si>
  <si>
    <t>METROS</t>
  </si>
  <si>
    <t>MANGUERA BICOLOR DE ALTA PRESIÔN DE 2 PULGADAS</t>
  </si>
  <si>
    <t>UNIDADES</t>
  </si>
  <si>
    <t>INSERTOS DE ALUMINIO DE 2" PULGADS</t>
  </si>
  <si>
    <t>ABRAZADERAS DE PRESION PARA MANGUERA DE 2 PULGADAS</t>
  </si>
  <si>
    <t>UNIONES GALVANIZADAS HEMBRA DE 2 PULGADAS</t>
  </si>
  <si>
    <t>TAPAS HEMBRA GALVANIZADAS DE 2 PULGADAS</t>
  </si>
  <si>
    <t xml:space="preserve"> ROLLO GRANDE CINTA TEFLON 3/4 POR 50 MT</t>
  </si>
  <si>
    <t>LLAVES DE PASO EN PVC CON ADPTAPTACIÔN HEMBRA 2”</t>
  </si>
  <si>
    <t>TEE GALVANIZADAS HEMBRA DE 2 PULGADAS</t>
  </si>
  <si>
    <t xml:space="preserve">UNIONES PVC DE 2 PULGADAS HIDRÁULICA </t>
  </si>
  <si>
    <t xml:space="preserve">BUJES DE REDUCCIÔN DE 2" - 1 1/2" PVC HIDRÁULICA </t>
  </si>
  <si>
    <t xml:space="preserve">UNIONES PVC DE 1 1/2" HIDRÁULICA </t>
  </si>
  <si>
    <t xml:space="preserve">UNIONES HEMBRA PVC DE 2" PULGADAS HIDRÁULICA </t>
  </si>
  <si>
    <t>TUBO PVC AGUA POTABLE DE PRESIÔN DE 2"x6 mtros</t>
  </si>
  <si>
    <t>UNIDAD</t>
  </si>
  <si>
    <t>LLAVE DE PASO EN PVC CON ENSAMBLE LISO 2”</t>
  </si>
  <si>
    <t xml:space="preserve">UNIONES GALVANIZADAS HEMBRA DE 1 1/" PULGADAS </t>
  </si>
  <si>
    <t>UNDADES</t>
  </si>
  <si>
    <t>INSERTOS DE ALUMINIO DE 1 1/2 " PULGADAS</t>
  </si>
  <si>
    <r>
      <t>TAPA HIDRÁULICA HEMBRA GALVANIZADA DE 1 1/2" PULGADAS</t>
    </r>
    <r>
      <rPr>
        <sz val="8"/>
        <color rgb="FFFF0000"/>
        <rFont val="Century Gothic"/>
        <family val="2"/>
      </rPr>
      <t xml:space="preserve"> </t>
    </r>
  </si>
  <si>
    <t xml:space="preserve">MANGUERA BICOLOR DE ALTA PRESIÔN DE 1 1/2" PULGADAS </t>
  </si>
  <si>
    <t xml:space="preserve"> UNIDADES</t>
  </si>
  <si>
    <t xml:space="preserve">ABRAZADERAS DE PRESIÔN PARA MANGUERA DE 1 1/2" </t>
  </si>
  <si>
    <t>UNION GALVANIZADA DE 1 1/2" CON REDUCCIÔN A 1"</t>
  </si>
  <si>
    <t>INSERTO DE 1" PULGADA</t>
  </si>
  <si>
    <t>ASPERSORES DE RIEGO PARA MANGUERA DE 1/2" NO. 30)</t>
  </si>
  <si>
    <t>TUBO DE AGUAS RECIDUALES DE 2" PULGADAS x 6 metros</t>
  </si>
  <si>
    <t>CODO DE AGUAS RECIDULES DE 90 GRADOS DE 2" PULGADAS</t>
  </si>
  <si>
    <t>LAVAPLATOS SOBREPONER 100X50 ACERO INOX IZQUIERDO</t>
  </si>
  <si>
    <t>ASPERSORES DE RIEGO PARA MANGUERA DE 1" (NO. 3/4)</t>
  </si>
  <si>
    <t xml:space="preserve">METROS </t>
  </si>
  <si>
    <t>CABLE ELCTRICO NO 8 EN ALUMINIO</t>
  </si>
  <si>
    <t xml:space="preserve">PERCHAS PARA TRES CUERDAS  CON AISLADORES </t>
  </si>
  <si>
    <t>CINTA BANDI DE 1/2</t>
  </si>
  <si>
    <t>CHAPAS PARA CINTA BANDI DE 1/2</t>
  </si>
  <si>
    <t>ROLLOS CINTA AISLANTE X 20 MT</t>
  </si>
  <si>
    <t>TABLONES DE ACHAPO DE 3 METROS DE LARGO X 6 CM DE GRUESSO</t>
  </si>
  <si>
    <t>VARILLA ROSCADA DE 1/2 EN MATERIAL ACERADO x 1 mt</t>
  </si>
  <si>
    <t>TUERCAS PARA VARIVALLA ROSACADA DE 1/2</t>
  </si>
  <si>
    <t>ARANDELAS PARA VARILLA ROSCADA DE 1/2</t>
  </si>
  <si>
    <t xml:space="preserve">GALONES </t>
  </si>
  <si>
    <t>ANTCORROSIVO COLOR NEGRO</t>
  </si>
  <si>
    <t>THINER</t>
  </si>
  <si>
    <t>BELLAMARQUIN (BARBIKI) CON BROCA PARA MADERA DE 1/2 madera</t>
  </si>
  <si>
    <t>BULTOS</t>
  </si>
  <si>
    <t>CEMENTO GRIS* 50 kilos</t>
  </si>
  <si>
    <t xml:space="preserve">BULTOS </t>
  </si>
  <si>
    <t>PEGACOR * 50 kl gris</t>
  </si>
  <si>
    <t>CERAMICA PISO COLOR BLANCO</t>
  </si>
  <si>
    <t>GALON</t>
  </si>
  <si>
    <t>PINTURA DE ACEITE COLOR BLANCO</t>
  </si>
  <si>
    <t xml:space="preserve">GALON </t>
  </si>
  <si>
    <t>TIHENER</t>
  </si>
  <si>
    <t xml:space="preserve">GUAUAS DE 6 METROS DE LARGAS </t>
  </si>
  <si>
    <t xml:space="preserve">POSTES DE EUCALIPTO DE 25 CM DE DIAMETRO X 3 METROS DE LARGO </t>
  </si>
  <si>
    <t xml:space="preserve">UNIDADES </t>
  </si>
  <si>
    <t>TUERCAS PARA VARILLA ROSCADA DE 3/8</t>
  </si>
  <si>
    <t>ARANDELAS PARA VARILLA ROSCADA DE 3/8</t>
  </si>
  <si>
    <t xml:space="preserve">MICRO ASPERSORES   </t>
  </si>
  <si>
    <t>NIKELINA DE 1MILIMETRO</t>
  </si>
  <si>
    <t>VENTILADOR CON BASE A PISO 18"</t>
  </si>
  <si>
    <t>UNIADAD</t>
  </si>
  <si>
    <t>TEMPORIZADOR DIGITAL</t>
  </si>
  <si>
    <t>POSTES *2mt</t>
  </si>
  <si>
    <t>ALAMBRE DE PUA *400 mt c14</t>
  </si>
  <si>
    <t xml:space="preserve">CAJAS </t>
  </si>
  <si>
    <t>GRAPAS PARA CERCA DE PUA</t>
  </si>
  <si>
    <t>MARTILLO</t>
  </si>
  <si>
    <t>ALICATE DIABLO PARA TEMPLE DE ALAMBRE</t>
  </si>
  <si>
    <t>PATECABRA PEQUEÑA</t>
  </si>
  <si>
    <t>ACEITE 3EN 1 EN SPRAY</t>
  </si>
  <si>
    <t>ROLLOS</t>
  </si>
  <si>
    <t>CINTA AISLANTE NITTO</t>
  </si>
  <si>
    <t>CINTA TEEFLON 34</t>
  </si>
  <si>
    <t>KILOS</t>
  </si>
  <si>
    <t>ALAMBRE GALVANIZADO NUMERO 16</t>
  </si>
  <si>
    <t>UNION PVC DE 2 PULGADAS</t>
  </si>
  <si>
    <t>INSERTO PVC DE 2 PULGADAS</t>
  </si>
  <si>
    <t>BUJE HIDRAULICO DE REDUCCION DE 2 PULGADAS A 1 1/2 PULGADA</t>
  </si>
  <si>
    <t>unidad</t>
  </si>
  <si>
    <t>llave de paso de bola en bronce 2"</t>
  </si>
  <si>
    <t>Tubo sanitario pvc 4"*6mt</t>
  </si>
  <si>
    <r>
      <t xml:space="preserve">Unión </t>
    </r>
    <r>
      <rPr>
        <sz val="8"/>
        <color theme="1"/>
        <rFont val="Century Gothic"/>
        <family val="2"/>
      </rPr>
      <t>hidráulico</t>
    </r>
    <r>
      <rPr>
        <sz val="8"/>
        <color rgb="FF212121"/>
        <rFont val="Century Gothic"/>
        <family val="2"/>
      </rPr>
      <t xml:space="preserve"> pvc 4 "</t>
    </r>
  </si>
  <si>
    <r>
      <t xml:space="preserve">Buje </t>
    </r>
    <r>
      <rPr>
        <sz val="8"/>
        <color theme="1"/>
        <rFont val="Century Gothic"/>
        <family val="2"/>
      </rPr>
      <t>hidráulico</t>
    </r>
    <r>
      <rPr>
        <sz val="8"/>
        <color rgb="FF212121"/>
        <rFont val="Century Gothic"/>
        <family val="2"/>
      </rPr>
      <t> de reducción de 4 a 2"</t>
    </r>
  </si>
  <si>
    <t>Incierto pvc de 2"</t>
  </si>
  <si>
    <t>Tee insertos  en aluminio de 2 "</t>
  </si>
  <si>
    <t>Sacas con capacidad de 40 kilos</t>
  </si>
  <si>
    <t>Abrazaderas de presión de 2"</t>
  </si>
  <si>
    <t>TUBO PRESION 1"</t>
  </si>
  <si>
    <t>CODO PRESION 1"</t>
  </si>
  <si>
    <t>T PRESION 1"</t>
  </si>
  <si>
    <t>LLAVE TIPO BOLA PVC 1"</t>
  </si>
  <si>
    <t>UNION PRESION 1"</t>
  </si>
  <si>
    <t>NIPLE 30CM GALVANIZADO CON ROSCA 2"</t>
  </si>
  <si>
    <t>UNION UNIVERSAL GALVANIZADA 2"</t>
  </si>
  <si>
    <t>MACHO PRESION 2"</t>
  </si>
  <si>
    <t>TUBO SANITARIO 4"</t>
  </si>
  <si>
    <t xml:space="preserve">UNION SANITARIA 4" </t>
  </si>
  <si>
    <t>REDUCCION SANITARIA 4"X2"</t>
  </si>
  <si>
    <t>TUBO PRESION 2"*6mt</t>
  </si>
  <si>
    <t>UNION HIDRAULICA UNIVERSAL PVC 2"</t>
  </si>
  <si>
    <t>LLAVE TIPO BOLA PVC 2"</t>
  </si>
  <si>
    <t>CODO PRESION 2"</t>
  </si>
  <si>
    <t>T PRESION 2"</t>
  </si>
  <si>
    <t>REDUCCION 2"X 1"</t>
  </si>
  <si>
    <t>REDUCCION 1" X 3/4"</t>
  </si>
  <si>
    <t>MANGUERA JARDIN 3/4"</t>
  </si>
  <si>
    <t>DIFUSOR DE AIRE TIPO PETALO</t>
  </si>
  <si>
    <t>INSERTO MANGUERA 3/4"</t>
  </si>
  <si>
    <t>SACOS DE CEMENTO X 50</t>
  </si>
  <si>
    <t>ARENA NEGRA</t>
  </si>
  <si>
    <t>TRITURADO 3/4??</t>
  </si>
  <si>
    <t>VARILLA</t>
  </si>
  <si>
    <t>HIERRO 1/2"</t>
  </si>
  <si>
    <t>HIERRO 3/8"</t>
  </si>
  <si>
    <t>TABLAS MADERA BASTA</t>
  </si>
  <si>
    <t>CAJA</t>
  </si>
  <si>
    <t>LIBRA DE CLAVOS 2"</t>
  </si>
  <si>
    <t>GURDAMOTOR CONTACTOR (motor 1 HP 2,3 - KVA 1,715 - voltaje 220 - corriente NOM 7,79490909 - CTE ARRANQUE 12,4718545 - CTE 1,25 9,743636 -PROTECCION 2X15a - GUARDAMOTOR 8-15a CALIBRE CABLE 2X12+14T</t>
  </si>
  <si>
    <t>PROTECCION 4 BREAKERS SEGÚN NECESIDAD</t>
  </si>
  <si>
    <t>TUBERIA CONDUIT 3/4"</t>
  </si>
  <si>
    <t>TUBERIA CONDUIT 1/2"</t>
  </si>
  <si>
    <t>CABLE NUMERO 10 AWG x 100 mt</t>
  </si>
  <si>
    <t>KIT POLO A TIERRA</t>
  </si>
  <si>
    <t>CURVAS COUNDUIT 3/4</t>
  </si>
  <si>
    <t>CURVAS COUNDUIT 1/2</t>
  </si>
  <si>
    <t>DOCENA</t>
  </si>
  <si>
    <t>CHAZOS Y TORNILLOS 3/16</t>
  </si>
  <si>
    <t>CUÑETE</t>
  </si>
  <si>
    <t>PINTURA COLORES VIVOS</t>
  </si>
  <si>
    <t>RODILLOS 9" espuma</t>
  </si>
  <si>
    <t>BROCHAS 2"</t>
  </si>
  <si>
    <t>PINTURA EPOXICA COLOR BLANCO</t>
  </si>
  <si>
    <t xml:space="preserve">TABLON EN ACHAPO DE 6 METROS </t>
  </si>
  <si>
    <t>LISTON EN ACHAPO 5 X 5</t>
  </si>
  <si>
    <t>VARILLA 3/8 ROSCADA CON TUERCA Y ARANDELA GLOBAL L:3MT</t>
  </si>
  <si>
    <t>BROCA 3/8 PARA METAL</t>
  </si>
  <si>
    <t>HOJA DE SEGUETA PARA CORTAR HIERRO Y EL MARCO</t>
  </si>
  <si>
    <t>ROLLO</t>
  </si>
  <si>
    <t>PITA NAUTICA *450gr</t>
  </si>
  <si>
    <t>POLISOMBRA 65% Negro Rollo 4 Metros X 100</t>
  </si>
  <si>
    <t>TAMBOR DE 55 GALONES PLASTICO CON TAPA</t>
  </si>
  <si>
    <t>MANGUERA DE NIVEL DE 1/4</t>
  </si>
  <si>
    <t>MICRODOSIFICAOR DE CLORO (CHEM. FEED) MANG. SALIDA Y ENTRADA DE 1/4-110VT, CAP. DOCIFICACIONHASTA 60 ML*MINUTO</t>
  </si>
  <si>
    <t>MINIBREAKER BIFASICO CON CAJA DE INSTALACIÔN</t>
  </si>
  <si>
    <t>BULTO</t>
  </si>
  <si>
    <t>CEMENTO GRIS</t>
  </si>
  <si>
    <t>Bombillo de LED 20w E27 1700 Lúmenes Luz Blanca Sylvania o similar</t>
  </si>
  <si>
    <t>METRO</t>
  </si>
  <si>
    <t>DUPLEX 2X12  BLANCO REVESTIMIENTO EN PVC, CAPACIDAD 25 AMPERIOS – 300 VOLTIOS ; TEMPERATURA DE OPERACIÓN 60°C</t>
  </si>
  <si>
    <t xml:space="preserve">PALAS HOYADORA CON CABO </t>
  </si>
  <si>
    <t>PAR</t>
  </si>
  <si>
    <t xml:space="preserve">GUANTES TIPO INGENIERO </t>
  </si>
  <si>
    <t>GUANTES DE CAUCHO  TALLA 8</t>
  </si>
  <si>
    <t xml:space="preserve">GUANTES DE CAUCHO  TALLA  9 </t>
  </si>
  <si>
    <t xml:space="preserve">AZADONES DE 4 LIBRAS GRANDES CON CABO </t>
  </si>
  <si>
    <t xml:space="preserve">PALENDRAS CUADRADAS CON SU RESPECTIVO CABO  </t>
  </si>
  <si>
    <t xml:space="preserve">PALENDRAS REDONDAS CON SU RESPECTIVO CABO  </t>
  </si>
  <si>
    <t xml:space="preserve">PINTURA EN ACEITE BLANCA PARA PINTAR PAREDES Y TECHO ESTABLO </t>
  </si>
  <si>
    <t xml:space="preserve">PINTURA VERDE ESMERALDA PARA PINTAR PORTONES </t>
  </si>
  <si>
    <t xml:space="preserve">PINTURA ROJA PARA PINTAR IMPLENTOS DE TRABAJO TRACTOR,REMOLQUE Y OTROS </t>
  </si>
  <si>
    <t xml:space="preserve">PINTURA BARNIZ PARA PINTAR KIOSCO Y DIFERENTES MUEBLES EN MADERA </t>
  </si>
  <si>
    <t>JUEGO</t>
  </si>
  <si>
    <t>JUEGO DE BROCAS PARA TALADRO  PARA HIERO ,MADERA, CONCRETO</t>
  </si>
  <si>
    <t xml:space="preserve">COMPRESOR CON PISTOLA PARA PINTAR </t>
  </si>
  <si>
    <t>CANDADO GRANDE REF 70MM</t>
  </si>
  <si>
    <t xml:space="preserve">AISLADORES DE ALAMBRE COLOR AMARILLO </t>
  </si>
  <si>
    <t>BALDES CAPACIDAD DE 12 LITROS  EN ALUMINIO</t>
  </si>
  <si>
    <t xml:space="preserve">RECIPIENTE CAPACIDAD PARA UN LITRO EN ACERO INOXIDABLE </t>
  </si>
  <si>
    <t>m2</t>
  </si>
  <si>
    <t>AZULEJO BLANCO PARA FOSAS DE ESTABLO</t>
  </si>
  <si>
    <t>PEGACOR PARA PEGAR AZULEJO</t>
  </si>
  <si>
    <t xml:space="preserve">HOJAS DE SEGUETA PARA CORTAR HIERRO Y EL MARCO </t>
  </si>
  <si>
    <t xml:space="preserve">PLASTICO PARA INVERNADERO 40 X 6 METROS </t>
  </si>
  <si>
    <t>MALLA  EN ALAMBRE DELGADA  1 1/4pulgadas 1,5 mt</t>
  </si>
  <si>
    <t>MANGUERA DE POLIETILENO DE 1 PULG.X 100 MTS</t>
  </si>
  <si>
    <t>MANGUERA DE POLIETILENO DE 1 1/2 PULG.X 100 MTS</t>
  </si>
  <si>
    <t>TUBO GALVANIZADO 2,9 11 MM PESADO</t>
  </si>
  <si>
    <t>DIFERENCIAL DE 1 TONELADA</t>
  </si>
  <si>
    <t>DIFERENCIAL DE 2 TONELADA</t>
  </si>
  <si>
    <t>V/UNITARIO</t>
  </si>
  <si>
    <t>V/TOTAL</t>
  </si>
  <si>
    <t>LA QUINTA BOMBONA NARIÑO</t>
  </si>
  <si>
    <t>GUAMUEZ</t>
  </si>
  <si>
    <t>CHIMANGUAL</t>
  </si>
  <si>
    <t>SUBTOTAL</t>
  </si>
  <si>
    <t>IVA 19%</t>
  </si>
  <si>
    <t>TOTAL</t>
  </si>
  <si>
    <t>NOTA: EL VALOR UNITARIO PRESENTADO POR EL OFERENTE INCLUYE EL IMPUESTO DEL IVA DEL 19%</t>
  </si>
  <si>
    <t>NO PRESENTA ERRORES EN LA REVISION ARITMETICA</t>
  </si>
  <si>
    <t>CUMPLE -  FOLIO 1 ARCHIVO APOYO A LA INDUSTRIA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</si>
</sst>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entury Gothic"/>
      <family val="2"/>
    </font>
    <font>
      <sz val="8"/>
      <color rgb="FF21212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8" fillId="0" borderId="0" xfId="0" applyNumberFormat="1" applyFont="1" applyFill="1" applyAlignment="1">
      <alignment vertical="center"/>
    </xf>
    <xf numFmtId="4" fontId="0" fillId="0" borderId="1" xfId="0" applyNumberFormat="1" applyFont="1" applyBorder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1" fillId="0" borderId="0" xfId="0" applyNumberFormat="1" applyFont="1" applyAlignment="1">
      <alignment horizontal="left"/>
    </xf>
    <xf numFmtId="4" fontId="0" fillId="0" borderId="9" xfId="0" applyNumberFormat="1" applyFont="1" applyBorder="1" applyAlignment="1">
      <alignment horizontal="left"/>
    </xf>
    <xf numFmtId="4" fontId="0" fillId="0" borderId="11" xfId="0" applyNumberFormat="1" applyFont="1" applyBorder="1" applyAlignment="1">
      <alignment horizontal="left"/>
    </xf>
    <xf numFmtId="4" fontId="0" fillId="0" borderId="10" xfId="0" applyNumberFormat="1" applyFont="1" applyBorder="1" applyAlignment="1">
      <alignment horizontal="left"/>
    </xf>
    <xf numFmtId="4" fontId="0" fillId="0" borderId="9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4" fontId="8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5">
    <cellStyle name="Hipervínculo" xfId="1" builtinId="8"/>
    <cellStyle name="Moneda 2" xfId="2"/>
    <cellStyle name="Normal" xfId="0" builtinId="0"/>
    <cellStyle name="Normal 2" xfId="3"/>
    <cellStyle name="Normal 7" xfId="4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topLeftCell="C1" workbookViewId="0">
      <selection activeCell="B19" sqref="B19"/>
    </sheetView>
  </sheetViews>
  <sheetFormatPr baseColWidth="10" defaultRowHeight="15" x14ac:dyDescent="0.25"/>
  <cols>
    <col min="1" max="1" width="15" bestFit="1" customWidth="1"/>
    <col min="2" max="2" width="26.140625" customWidth="1"/>
    <col min="4" max="4" width="1.28515625" customWidth="1"/>
    <col min="5" max="5" width="13.5703125" customWidth="1"/>
    <col min="6" max="6" width="17.85546875" customWidth="1"/>
    <col min="7" max="7" width="15.42578125" customWidth="1"/>
  </cols>
  <sheetData>
    <row r="1" spans="1:8" x14ac:dyDescent="0.25">
      <c r="A1" s="48" t="s">
        <v>7</v>
      </c>
      <c r="B1" s="48"/>
      <c r="C1" s="48"/>
      <c r="D1" s="48"/>
      <c r="E1" s="48"/>
      <c r="F1" s="48"/>
    </row>
    <row r="3" spans="1:8" ht="15" customHeight="1" x14ac:dyDescent="0.25">
      <c r="A3" s="49"/>
      <c r="B3" s="50"/>
      <c r="C3" s="44" t="s">
        <v>4</v>
      </c>
      <c r="D3" s="46"/>
      <c r="E3" s="43" t="s">
        <v>12</v>
      </c>
      <c r="F3" s="43"/>
      <c r="G3" s="43"/>
    </row>
    <row r="4" spans="1:8" s="1" customFormat="1" ht="45" x14ac:dyDescent="0.25">
      <c r="A4" s="51"/>
      <c r="B4" s="52"/>
      <c r="C4" s="45"/>
      <c r="D4" s="47"/>
      <c r="E4" s="8" t="s">
        <v>11</v>
      </c>
      <c r="F4" s="8" t="s">
        <v>5</v>
      </c>
      <c r="G4" s="8" t="s">
        <v>6</v>
      </c>
      <c r="H4" s="2"/>
    </row>
    <row r="5" spans="1:8" s="4" customFormat="1" ht="30" x14ac:dyDescent="0.25">
      <c r="A5" s="5" t="s">
        <v>0</v>
      </c>
      <c r="B5" s="6" t="s">
        <v>35</v>
      </c>
      <c r="C5" s="35">
        <f>+F5+G5</f>
        <v>100</v>
      </c>
      <c r="D5" s="47"/>
      <c r="E5" s="9" t="str">
        <f>+CRITERIOS!E4</f>
        <v>CUMPLE</v>
      </c>
      <c r="F5" s="9">
        <f>+'COD. ECONOMICAS'!G6</f>
        <v>90</v>
      </c>
      <c r="G5" s="9">
        <f>+'IND. NACIONAL'!E4</f>
        <v>10</v>
      </c>
    </row>
  </sheetData>
  <mergeCells count="5">
    <mergeCell ref="E3:G3"/>
    <mergeCell ref="C3:C4"/>
    <mergeCell ref="D3:D5"/>
    <mergeCell ref="A1:F1"/>
    <mergeCell ref="A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="80" zoomScaleNormal="80" workbookViewId="0">
      <selection activeCell="E7" sqref="E7:H7"/>
    </sheetView>
  </sheetViews>
  <sheetFormatPr baseColWidth="10" defaultRowHeight="15" x14ac:dyDescent="0.25"/>
  <cols>
    <col min="1" max="1" width="3.5703125" style="4" customWidth="1"/>
    <col min="2" max="7" width="11.42578125" style="4"/>
    <col min="8" max="8" width="12.7109375" style="4" customWidth="1"/>
    <col min="9" max="10" width="2.140625" style="4" customWidth="1"/>
    <col min="11" max="16384" width="11.42578125" style="4"/>
  </cols>
  <sheetData>
    <row r="2" spans="1:8" x14ac:dyDescent="0.25">
      <c r="A2" s="5"/>
      <c r="B2" s="57" t="s">
        <v>9</v>
      </c>
      <c r="C2" s="57"/>
      <c r="D2" s="57"/>
      <c r="E2" s="54" t="str">
        <f>+PUNTAJE!B5</f>
        <v>SERVICIOS BIOMEDICOS DE NARIÑO</v>
      </c>
      <c r="F2" s="54"/>
      <c r="G2" s="54"/>
      <c r="H2" s="54"/>
    </row>
    <row r="4" spans="1:8" x14ac:dyDescent="0.25">
      <c r="A4" s="5"/>
      <c r="B4" s="57" t="s">
        <v>10</v>
      </c>
      <c r="C4" s="57"/>
      <c r="D4" s="57"/>
      <c r="E4" s="55" t="s">
        <v>8</v>
      </c>
      <c r="F4" s="55"/>
      <c r="G4" s="55"/>
      <c r="H4" s="55"/>
    </row>
    <row r="5" spans="1:8" ht="75.75" customHeight="1" x14ac:dyDescent="0.25">
      <c r="A5" s="5">
        <v>1</v>
      </c>
      <c r="B5" s="58" t="s">
        <v>36</v>
      </c>
      <c r="C5" s="59"/>
      <c r="D5" s="60"/>
      <c r="E5" s="53" t="s">
        <v>40</v>
      </c>
      <c r="F5" s="53"/>
      <c r="G5" s="53"/>
      <c r="H5" s="53"/>
    </row>
    <row r="6" spans="1:8" s="30" customFormat="1" ht="106.5" customHeight="1" x14ac:dyDescent="0.25">
      <c r="A6" s="29">
        <v>2</v>
      </c>
      <c r="B6" s="56" t="s">
        <v>37</v>
      </c>
      <c r="C6" s="56"/>
      <c r="D6" s="56"/>
      <c r="E6" s="53" t="s">
        <v>41</v>
      </c>
      <c r="F6" s="53"/>
      <c r="G6" s="53"/>
      <c r="H6" s="53"/>
    </row>
    <row r="7" spans="1:8" s="30" customFormat="1" ht="178.5" customHeight="1" x14ac:dyDescent="0.25">
      <c r="A7" s="29">
        <v>3</v>
      </c>
      <c r="B7" s="56" t="s">
        <v>38</v>
      </c>
      <c r="C7" s="56"/>
      <c r="D7" s="56"/>
      <c r="E7" s="53" t="s">
        <v>42</v>
      </c>
      <c r="F7" s="53"/>
      <c r="G7" s="53"/>
      <c r="H7" s="53"/>
    </row>
    <row r="8" spans="1:8" s="30" customFormat="1" ht="128.25" customHeight="1" x14ac:dyDescent="0.25">
      <c r="A8" s="29">
        <v>4</v>
      </c>
      <c r="B8" s="56" t="s">
        <v>39</v>
      </c>
      <c r="C8" s="56"/>
      <c r="D8" s="56"/>
      <c r="E8" s="53" t="s">
        <v>238</v>
      </c>
      <c r="F8" s="53"/>
      <c r="G8" s="53"/>
      <c r="H8" s="53"/>
    </row>
    <row r="9" spans="1:8" ht="15" customHeight="1" x14ac:dyDescent="0.25"/>
  </sheetData>
  <mergeCells count="12">
    <mergeCell ref="B7:D7"/>
    <mergeCell ref="E7:H7"/>
    <mergeCell ref="E2:H2"/>
    <mergeCell ref="E4:H4"/>
    <mergeCell ref="E5:H5"/>
    <mergeCell ref="B2:D2"/>
    <mergeCell ref="B4:D4"/>
    <mergeCell ref="E6:H6"/>
    <mergeCell ref="B6:D6"/>
    <mergeCell ref="B5:D5"/>
    <mergeCell ref="B8:D8"/>
    <mergeCell ref="E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J173"/>
  <sheetViews>
    <sheetView topLeftCell="F139" zoomScaleNormal="100" workbookViewId="0">
      <selection activeCell="G8" sqref="G8"/>
    </sheetView>
  </sheetViews>
  <sheetFormatPr baseColWidth="10" defaultRowHeight="11.25" x14ac:dyDescent="0.25"/>
  <cols>
    <col min="1" max="2" width="11.42578125" style="36"/>
    <col min="3" max="3" width="11.42578125" style="39"/>
    <col min="4" max="4" width="11.42578125" style="38"/>
    <col min="5" max="5" width="11.42578125" style="41"/>
    <col min="6" max="6" width="4.140625" style="37" customWidth="1"/>
    <col min="7" max="7" width="37" style="68" customWidth="1"/>
    <col min="8" max="8" width="8.28515625" style="36" customWidth="1"/>
    <col min="9" max="9" width="11.42578125" style="36"/>
    <col min="10" max="11" width="11.42578125" style="70"/>
    <col min="12" max="13" width="11.42578125" style="36"/>
    <col min="14" max="14" width="11.42578125" style="37"/>
    <col min="15" max="15" width="11.42578125" style="36"/>
    <col min="16" max="16" width="11.42578125" style="41"/>
    <col min="17" max="18" width="11.42578125" style="36"/>
    <col min="19" max="19" width="11.42578125" style="37"/>
    <col min="20" max="20" width="11.42578125" style="36"/>
    <col min="21" max="21" width="11.42578125" style="41"/>
    <col min="22" max="23" width="11.42578125" style="36"/>
    <col min="24" max="24" width="11.42578125" style="37"/>
    <col min="25" max="25" width="11.42578125" style="36"/>
    <col min="26" max="26" width="11.42578125" style="41"/>
    <col min="27" max="28" width="11.42578125" style="36"/>
    <col min="29" max="29" width="11.42578125" style="37"/>
    <col min="30" max="30" width="11.42578125" style="36"/>
    <col min="31" max="31" width="11.42578125" style="41"/>
    <col min="32" max="33" width="11.42578125" style="36"/>
    <col min="34" max="34" width="11.42578125" style="37"/>
    <col min="35" max="35" width="11.42578125" style="36"/>
    <col min="36" max="36" width="11.42578125" style="41"/>
    <col min="37" max="16384" width="11.42578125" style="36"/>
  </cols>
  <sheetData>
    <row r="2" spans="6:11" x14ac:dyDescent="0.25">
      <c r="F2" s="88" t="s">
        <v>8</v>
      </c>
      <c r="G2" s="88"/>
      <c r="H2" s="88"/>
      <c r="I2" s="88"/>
      <c r="J2" s="88"/>
      <c r="K2" s="88"/>
    </row>
    <row r="3" spans="6:11" x14ac:dyDescent="0.25">
      <c r="F3" s="87" t="str">
        <f>+PUNTAJE!B5</f>
        <v>SERVICIOS BIOMEDICOS DE NARIÑO</v>
      </c>
      <c r="G3" s="87"/>
      <c r="H3" s="87"/>
      <c r="I3" s="87"/>
      <c r="J3" s="87"/>
      <c r="K3" s="87"/>
    </row>
    <row r="4" spans="6:11" ht="15" x14ac:dyDescent="0.25">
      <c r="F4" s="67"/>
      <c r="G4" s="69"/>
      <c r="H4" s="67"/>
      <c r="I4"/>
      <c r="J4" s="71"/>
      <c r="K4" s="71"/>
    </row>
    <row r="5" spans="6:11" ht="15" x14ac:dyDescent="0.25">
      <c r="F5" s="72" t="s">
        <v>43</v>
      </c>
      <c r="G5" s="72"/>
      <c r="H5"/>
      <c r="I5"/>
      <c r="J5" s="71"/>
      <c r="K5" s="71"/>
    </row>
    <row r="6" spans="6:11" ht="13.5" x14ac:dyDescent="0.25">
      <c r="F6" s="73" t="s">
        <v>44</v>
      </c>
      <c r="G6" s="74" t="s">
        <v>47</v>
      </c>
      <c r="H6" s="75" t="s">
        <v>45</v>
      </c>
      <c r="I6" s="75" t="s">
        <v>46</v>
      </c>
      <c r="J6" s="76" t="s">
        <v>229</v>
      </c>
      <c r="K6" s="76" t="s">
        <v>230</v>
      </c>
    </row>
    <row r="7" spans="6:11" ht="27" x14ac:dyDescent="0.25">
      <c r="F7" s="77">
        <v>1</v>
      </c>
      <c r="G7" s="33" t="s">
        <v>49</v>
      </c>
      <c r="H7" s="75">
        <v>690</v>
      </c>
      <c r="I7" s="75" t="s">
        <v>48</v>
      </c>
      <c r="J7" s="76">
        <v>5500</v>
      </c>
      <c r="K7" s="76">
        <f>+J7*H7</f>
        <v>3795000</v>
      </c>
    </row>
    <row r="8" spans="6:11" ht="13.5" x14ac:dyDescent="0.25">
      <c r="F8" s="77">
        <v>2</v>
      </c>
      <c r="G8" s="33" t="s">
        <v>51</v>
      </c>
      <c r="H8" s="75">
        <v>35</v>
      </c>
      <c r="I8" s="75" t="s">
        <v>50</v>
      </c>
      <c r="J8" s="76">
        <v>4500</v>
      </c>
      <c r="K8" s="76">
        <f t="shared" ref="K8:K71" si="0">+J8*H8</f>
        <v>157500</v>
      </c>
    </row>
    <row r="9" spans="6:11" ht="27" x14ac:dyDescent="0.25">
      <c r="F9" s="77">
        <v>3</v>
      </c>
      <c r="G9" s="33" t="s">
        <v>52</v>
      </c>
      <c r="H9" s="75">
        <v>50</v>
      </c>
      <c r="I9" s="75" t="s">
        <v>50</v>
      </c>
      <c r="J9" s="76">
        <v>8500</v>
      </c>
      <c r="K9" s="76">
        <f t="shared" si="0"/>
        <v>425000</v>
      </c>
    </row>
    <row r="10" spans="6:11" ht="27" x14ac:dyDescent="0.25">
      <c r="F10" s="77">
        <v>4</v>
      </c>
      <c r="G10" s="33" t="s">
        <v>53</v>
      </c>
      <c r="H10" s="75">
        <v>10</v>
      </c>
      <c r="I10" s="75" t="s">
        <v>50</v>
      </c>
      <c r="J10" s="76">
        <v>9500</v>
      </c>
      <c r="K10" s="76">
        <f t="shared" si="0"/>
        <v>95000</v>
      </c>
    </row>
    <row r="11" spans="6:11" ht="27" x14ac:dyDescent="0.25">
      <c r="F11" s="77">
        <v>5</v>
      </c>
      <c r="G11" s="33" t="s">
        <v>54</v>
      </c>
      <c r="H11" s="75">
        <v>7</v>
      </c>
      <c r="I11" s="75" t="s">
        <v>50</v>
      </c>
      <c r="J11" s="76">
        <v>6000</v>
      </c>
      <c r="K11" s="76">
        <f t="shared" si="0"/>
        <v>42000</v>
      </c>
    </row>
    <row r="12" spans="6:11" ht="13.5" x14ac:dyDescent="0.25">
      <c r="F12" s="77">
        <v>6</v>
      </c>
      <c r="G12" s="33" t="s">
        <v>55</v>
      </c>
      <c r="H12" s="75">
        <v>20</v>
      </c>
      <c r="I12" s="75" t="s">
        <v>50</v>
      </c>
      <c r="J12" s="76">
        <v>7500</v>
      </c>
      <c r="K12" s="76">
        <f t="shared" si="0"/>
        <v>150000</v>
      </c>
    </row>
    <row r="13" spans="6:11" ht="27" x14ac:dyDescent="0.25">
      <c r="F13" s="77">
        <v>7</v>
      </c>
      <c r="G13" s="33" t="s">
        <v>56</v>
      </c>
      <c r="H13" s="75">
        <v>4</v>
      </c>
      <c r="I13" s="75" t="s">
        <v>50</v>
      </c>
      <c r="J13" s="76">
        <v>32000</v>
      </c>
      <c r="K13" s="76">
        <f t="shared" si="0"/>
        <v>128000</v>
      </c>
    </row>
    <row r="14" spans="6:11" ht="13.5" x14ac:dyDescent="0.25">
      <c r="F14" s="77">
        <v>8</v>
      </c>
      <c r="G14" s="33" t="s">
        <v>57</v>
      </c>
      <c r="H14" s="75">
        <v>10</v>
      </c>
      <c r="I14" s="75" t="s">
        <v>50</v>
      </c>
      <c r="J14" s="76">
        <v>15600</v>
      </c>
      <c r="K14" s="76">
        <f t="shared" si="0"/>
        <v>156000</v>
      </c>
    </row>
    <row r="15" spans="6:11" ht="13.5" x14ac:dyDescent="0.25">
      <c r="F15" s="77">
        <v>9</v>
      </c>
      <c r="G15" s="33" t="s">
        <v>58</v>
      </c>
      <c r="H15" s="75">
        <v>2</v>
      </c>
      <c r="I15" s="75" t="s">
        <v>50</v>
      </c>
      <c r="J15" s="76">
        <v>3200</v>
      </c>
      <c r="K15" s="76">
        <f t="shared" si="0"/>
        <v>6400</v>
      </c>
    </row>
    <row r="16" spans="6:11" ht="27" x14ac:dyDescent="0.25">
      <c r="F16" s="77">
        <v>10</v>
      </c>
      <c r="G16" s="33" t="s">
        <v>59</v>
      </c>
      <c r="H16" s="75">
        <v>2</v>
      </c>
      <c r="I16" s="75" t="s">
        <v>50</v>
      </c>
      <c r="J16" s="76">
        <v>3900</v>
      </c>
      <c r="K16" s="76">
        <f t="shared" si="0"/>
        <v>7800</v>
      </c>
    </row>
    <row r="17" spans="6:11" ht="13.5" x14ac:dyDescent="0.25">
      <c r="F17" s="77">
        <v>11</v>
      </c>
      <c r="G17" s="33" t="s">
        <v>60</v>
      </c>
      <c r="H17" s="75">
        <v>2</v>
      </c>
      <c r="I17" s="75" t="s">
        <v>50</v>
      </c>
      <c r="J17" s="76">
        <v>2000</v>
      </c>
      <c r="K17" s="76">
        <f t="shared" si="0"/>
        <v>4000</v>
      </c>
    </row>
    <row r="18" spans="6:11" ht="27" x14ac:dyDescent="0.25">
      <c r="F18" s="77">
        <v>12</v>
      </c>
      <c r="G18" s="33" t="s">
        <v>61</v>
      </c>
      <c r="H18" s="75">
        <v>2</v>
      </c>
      <c r="I18" s="75" t="s">
        <v>50</v>
      </c>
      <c r="J18" s="76">
        <v>7300</v>
      </c>
      <c r="K18" s="76">
        <f t="shared" si="0"/>
        <v>14600</v>
      </c>
    </row>
    <row r="19" spans="6:11" ht="27" x14ac:dyDescent="0.25">
      <c r="F19" s="77">
        <v>13</v>
      </c>
      <c r="G19" s="33" t="s">
        <v>62</v>
      </c>
      <c r="H19" s="75">
        <v>2</v>
      </c>
      <c r="I19" s="75" t="s">
        <v>50</v>
      </c>
      <c r="J19" s="76">
        <v>61000</v>
      </c>
      <c r="K19" s="76">
        <f t="shared" si="0"/>
        <v>122000</v>
      </c>
    </row>
    <row r="20" spans="6:11" ht="27" x14ac:dyDescent="0.25">
      <c r="F20" s="77">
        <v>14</v>
      </c>
      <c r="G20" s="33" t="s">
        <v>64</v>
      </c>
      <c r="H20" s="75">
        <v>1</v>
      </c>
      <c r="I20" s="75" t="s">
        <v>63</v>
      </c>
      <c r="J20" s="76">
        <v>21000</v>
      </c>
      <c r="K20" s="76">
        <f t="shared" si="0"/>
        <v>21000</v>
      </c>
    </row>
    <row r="21" spans="6:11" ht="27" x14ac:dyDescent="0.25">
      <c r="F21" s="77">
        <v>15</v>
      </c>
      <c r="G21" s="33" t="s">
        <v>65</v>
      </c>
      <c r="H21" s="75">
        <v>3</v>
      </c>
      <c r="I21" s="75" t="s">
        <v>50</v>
      </c>
      <c r="J21" s="76">
        <v>5700</v>
      </c>
      <c r="K21" s="76">
        <f t="shared" si="0"/>
        <v>17100</v>
      </c>
    </row>
    <row r="22" spans="6:11" ht="13.5" x14ac:dyDescent="0.25">
      <c r="F22" s="77">
        <v>16</v>
      </c>
      <c r="G22" s="33" t="s">
        <v>67</v>
      </c>
      <c r="H22" s="75">
        <v>6</v>
      </c>
      <c r="I22" s="75" t="s">
        <v>66</v>
      </c>
      <c r="J22" s="76">
        <v>9500</v>
      </c>
      <c r="K22" s="76">
        <f t="shared" si="0"/>
        <v>57000</v>
      </c>
    </row>
    <row r="23" spans="6:11" ht="27" x14ac:dyDescent="0.25">
      <c r="F23" s="77">
        <v>17</v>
      </c>
      <c r="G23" s="33" t="s">
        <v>68</v>
      </c>
      <c r="H23" s="75">
        <v>2</v>
      </c>
      <c r="I23" s="75" t="s">
        <v>63</v>
      </c>
      <c r="J23" s="76">
        <v>7000</v>
      </c>
      <c r="K23" s="76">
        <f t="shared" si="0"/>
        <v>14000</v>
      </c>
    </row>
    <row r="24" spans="6:11" ht="27" x14ac:dyDescent="0.25">
      <c r="F24" s="77">
        <v>18</v>
      </c>
      <c r="G24" s="33" t="s">
        <v>69</v>
      </c>
      <c r="H24" s="75">
        <v>150</v>
      </c>
      <c r="I24" s="75" t="s">
        <v>48</v>
      </c>
      <c r="J24" s="76">
        <v>3500</v>
      </c>
      <c r="K24" s="76">
        <f t="shared" si="0"/>
        <v>525000</v>
      </c>
    </row>
    <row r="25" spans="6:11" ht="27" x14ac:dyDescent="0.25">
      <c r="F25" s="77">
        <v>19</v>
      </c>
      <c r="G25" s="33" t="s">
        <v>71</v>
      </c>
      <c r="H25" s="75">
        <v>10</v>
      </c>
      <c r="I25" s="75" t="s">
        <v>70</v>
      </c>
      <c r="J25" s="76">
        <v>7500</v>
      </c>
      <c r="K25" s="76">
        <f t="shared" si="0"/>
        <v>75000</v>
      </c>
    </row>
    <row r="26" spans="6:11" ht="27" x14ac:dyDescent="0.25">
      <c r="F26" s="77">
        <v>20</v>
      </c>
      <c r="G26" s="33" t="s">
        <v>72</v>
      </c>
      <c r="H26" s="75">
        <v>1</v>
      </c>
      <c r="I26" s="75" t="s">
        <v>63</v>
      </c>
      <c r="J26" s="76">
        <v>5900</v>
      </c>
      <c r="K26" s="76">
        <f t="shared" si="0"/>
        <v>5900</v>
      </c>
    </row>
    <row r="27" spans="6:11" ht="13.5" x14ac:dyDescent="0.25">
      <c r="F27" s="77">
        <v>21</v>
      </c>
      <c r="G27" s="33" t="s">
        <v>73</v>
      </c>
      <c r="H27" s="75">
        <v>1</v>
      </c>
      <c r="I27" s="75" t="s">
        <v>63</v>
      </c>
      <c r="J27" s="76">
        <v>2000</v>
      </c>
      <c r="K27" s="76">
        <f t="shared" si="0"/>
        <v>2000</v>
      </c>
    </row>
    <row r="28" spans="6:11" ht="27" x14ac:dyDescent="0.25">
      <c r="F28" s="77">
        <v>22</v>
      </c>
      <c r="G28" s="33" t="s">
        <v>74</v>
      </c>
      <c r="H28" s="75">
        <v>2</v>
      </c>
      <c r="I28" s="75" t="s">
        <v>50</v>
      </c>
      <c r="J28" s="76">
        <v>19000</v>
      </c>
      <c r="K28" s="76">
        <f t="shared" si="0"/>
        <v>38000</v>
      </c>
    </row>
    <row r="29" spans="6:11" ht="27" x14ac:dyDescent="0.25">
      <c r="F29" s="77">
        <v>23</v>
      </c>
      <c r="G29" s="33" t="s">
        <v>75</v>
      </c>
      <c r="H29" s="75">
        <v>2</v>
      </c>
      <c r="I29" s="75" t="s">
        <v>50</v>
      </c>
      <c r="J29" s="76">
        <v>67000</v>
      </c>
      <c r="K29" s="76">
        <f t="shared" si="0"/>
        <v>134000</v>
      </c>
    </row>
    <row r="30" spans="6:11" ht="27" x14ac:dyDescent="0.25">
      <c r="F30" s="77">
        <v>24</v>
      </c>
      <c r="G30" s="33" t="s">
        <v>76</v>
      </c>
      <c r="H30" s="75">
        <v>4</v>
      </c>
      <c r="I30" s="75" t="s">
        <v>50</v>
      </c>
      <c r="J30" s="76">
        <v>2400</v>
      </c>
      <c r="K30" s="76">
        <f t="shared" si="0"/>
        <v>9600</v>
      </c>
    </row>
    <row r="31" spans="6:11" ht="27" x14ac:dyDescent="0.25">
      <c r="F31" s="77">
        <v>25</v>
      </c>
      <c r="G31" s="33" t="s">
        <v>77</v>
      </c>
      <c r="H31" s="75">
        <v>1</v>
      </c>
      <c r="I31" s="75" t="s">
        <v>63</v>
      </c>
      <c r="J31" s="76">
        <v>110000</v>
      </c>
      <c r="K31" s="76">
        <f t="shared" si="0"/>
        <v>110000</v>
      </c>
    </row>
    <row r="32" spans="6:11" ht="27" x14ac:dyDescent="0.25">
      <c r="F32" s="77">
        <v>26</v>
      </c>
      <c r="G32" s="33" t="s">
        <v>78</v>
      </c>
      <c r="H32" s="75">
        <v>2</v>
      </c>
      <c r="I32" s="75" t="s">
        <v>50</v>
      </c>
      <c r="J32" s="76">
        <v>12000</v>
      </c>
      <c r="K32" s="76">
        <f t="shared" si="0"/>
        <v>24000</v>
      </c>
    </row>
    <row r="33" spans="6:11" ht="13.5" x14ac:dyDescent="0.25">
      <c r="F33" s="77">
        <v>27</v>
      </c>
      <c r="G33" s="33" t="s">
        <v>80</v>
      </c>
      <c r="H33" s="75">
        <v>300</v>
      </c>
      <c r="I33" s="75" t="s">
        <v>79</v>
      </c>
      <c r="J33" s="76">
        <v>3500</v>
      </c>
      <c r="K33" s="76">
        <f t="shared" si="0"/>
        <v>1050000</v>
      </c>
    </row>
    <row r="34" spans="6:11" ht="27" x14ac:dyDescent="0.25">
      <c r="F34" s="77">
        <v>28</v>
      </c>
      <c r="G34" s="33" t="s">
        <v>81</v>
      </c>
      <c r="H34" s="75">
        <v>2</v>
      </c>
      <c r="I34" s="75" t="s">
        <v>50</v>
      </c>
      <c r="J34" s="76">
        <v>49400</v>
      </c>
      <c r="K34" s="76">
        <f t="shared" si="0"/>
        <v>98800</v>
      </c>
    </row>
    <row r="35" spans="6:11" ht="13.5" x14ac:dyDescent="0.25">
      <c r="F35" s="77">
        <v>29</v>
      </c>
      <c r="G35" s="33" t="s">
        <v>82</v>
      </c>
      <c r="H35" s="75">
        <v>5</v>
      </c>
      <c r="I35" s="75" t="s">
        <v>79</v>
      </c>
      <c r="J35" s="76">
        <v>17000</v>
      </c>
      <c r="K35" s="76">
        <f t="shared" si="0"/>
        <v>85000</v>
      </c>
    </row>
    <row r="36" spans="6:11" ht="13.5" x14ac:dyDescent="0.25">
      <c r="F36" s="77">
        <v>30</v>
      </c>
      <c r="G36" s="33" t="s">
        <v>83</v>
      </c>
      <c r="H36" s="75">
        <v>10</v>
      </c>
      <c r="I36" s="75" t="s">
        <v>50</v>
      </c>
      <c r="J36" s="76">
        <v>1000</v>
      </c>
      <c r="K36" s="76">
        <f t="shared" si="0"/>
        <v>10000</v>
      </c>
    </row>
    <row r="37" spans="6:11" ht="13.5" x14ac:dyDescent="0.25">
      <c r="F37" s="77">
        <v>31</v>
      </c>
      <c r="G37" s="33" t="s">
        <v>84</v>
      </c>
      <c r="H37" s="75">
        <v>2</v>
      </c>
      <c r="I37" s="75" t="s">
        <v>50</v>
      </c>
      <c r="J37" s="76">
        <v>3500</v>
      </c>
      <c r="K37" s="76">
        <f t="shared" si="0"/>
        <v>7000</v>
      </c>
    </row>
    <row r="38" spans="6:11" ht="27" x14ac:dyDescent="0.25">
      <c r="F38" s="77">
        <v>32</v>
      </c>
      <c r="G38" s="33" t="s">
        <v>85</v>
      </c>
      <c r="H38" s="75">
        <v>7</v>
      </c>
      <c r="I38" s="75" t="s">
        <v>50</v>
      </c>
      <c r="J38" s="76">
        <v>65000</v>
      </c>
      <c r="K38" s="76">
        <f t="shared" si="0"/>
        <v>455000</v>
      </c>
    </row>
    <row r="39" spans="6:11" ht="27" x14ac:dyDescent="0.25">
      <c r="F39" s="77">
        <v>33</v>
      </c>
      <c r="G39" s="33" t="s">
        <v>86</v>
      </c>
      <c r="H39" s="75">
        <v>5</v>
      </c>
      <c r="I39" s="75" t="s">
        <v>79</v>
      </c>
      <c r="J39" s="76">
        <v>6000</v>
      </c>
      <c r="K39" s="76">
        <f t="shared" si="0"/>
        <v>30000</v>
      </c>
    </row>
    <row r="40" spans="6:11" ht="13.5" x14ac:dyDescent="0.25">
      <c r="F40" s="77">
        <v>34</v>
      </c>
      <c r="G40" s="33" t="s">
        <v>87</v>
      </c>
      <c r="H40" s="75">
        <v>100</v>
      </c>
      <c r="I40" s="75" t="s">
        <v>50</v>
      </c>
      <c r="J40" s="76">
        <v>150</v>
      </c>
      <c r="K40" s="76">
        <f t="shared" si="0"/>
        <v>15000</v>
      </c>
    </row>
    <row r="41" spans="6:11" ht="13.5" x14ac:dyDescent="0.25">
      <c r="F41" s="77">
        <v>35</v>
      </c>
      <c r="G41" s="33" t="s">
        <v>88</v>
      </c>
      <c r="H41" s="75">
        <v>100</v>
      </c>
      <c r="I41" s="75" t="s">
        <v>50</v>
      </c>
      <c r="J41" s="76">
        <v>150</v>
      </c>
      <c r="K41" s="76">
        <f t="shared" si="0"/>
        <v>15000</v>
      </c>
    </row>
    <row r="42" spans="6:11" ht="13.5" x14ac:dyDescent="0.25">
      <c r="F42" s="77">
        <v>36</v>
      </c>
      <c r="G42" s="33" t="s">
        <v>90</v>
      </c>
      <c r="H42" s="75">
        <v>2</v>
      </c>
      <c r="I42" s="75" t="s">
        <v>89</v>
      </c>
      <c r="J42" s="76">
        <v>40000</v>
      </c>
      <c r="K42" s="76">
        <f t="shared" si="0"/>
        <v>80000</v>
      </c>
    </row>
    <row r="43" spans="6:11" ht="13.5" x14ac:dyDescent="0.25">
      <c r="F43" s="77">
        <v>37</v>
      </c>
      <c r="G43" s="33" t="s">
        <v>91</v>
      </c>
      <c r="H43" s="75">
        <v>2</v>
      </c>
      <c r="I43" s="75" t="s">
        <v>89</v>
      </c>
      <c r="J43" s="76">
        <v>19000</v>
      </c>
      <c r="K43" s="76">
        <f t="shared" si="0"/>
        <v>38000</v>
      </c>
    </row>
    <row r="44" spans="6:11" ht="27" x14ac:dyDescent="0.25">
      <c r="F44" s="77">
        <v>38</v>
      </c>
      <c r="G44" s="33" t="s">
        <v>92</v>
      </c>
      <c r="H44" s="75">
        <v>1</v>
      </c>
      <c r="I44" s="75" t="s">
        <v>63</v>
      </c>
      <c r="J44" s="76">
        <v>98000</v>
      </c>
      <c r="K44" s="76">
        <f t="shared" si="0"/>
        <v>98000</v>
      </c>
    </row>
    <row r="45" spans="6:11" ht="13.5" x14ac:dyDescent="0.25">
      <c r="F45" s="77">
        <v>39</v>
      </c>
      <c r="G45" s="33" t="s">
        <v>94</v>
      </c>
      <c r="H45" s="75">
        <v>2</v>
      </c>
      <c r="I45" s="75" t="s">
        <v>93</v>
      </c>
      <c r="J45" s="76">
        <v>31000</v>
      </c>
      <c r="K45" s="76">
        <f t="shared" si="0"/>
        <v>62000</v>
      </c>
    </row>
    <row r="46" spans="6:11" ht="13.5" x14ac:dyDescent="0.25">
      <c r="F46" s="77">
        <v>40</v>
      </c>
      <c r="G46" s="33" t="s">
        <v>96</v>
      </c>
      <c r="H46" s="75">
        <v>5</v>
      </c>
      <c r="I46" s="75" t="s">
        <v>95</v>
      </c>
      <c r="J46" s="76">
        <v>37000</v>
      </c>
      <c r="K46" s="76">
        <f t="shared" si="0"/>
        <v>185000</v>
      </c>
    </row>
    <row r="47" spans="6:11" ht="13.5" x14ac:dyDescent="0.25">
      <c r="F47" s="77">
        <v>41</v>
      </c>
      <c r="G47" s="33" t="s">
        <v>97</v>
      </c>
      <c r="H47" s="75">
        <v>9</v>
      </c>
      <c r="I47" s="75" t="s">
        <v>25</v>
      </c>
      <c r="J47" s="76">
        <v>19000</v>
      </c>
      <c r="K47" s="76">
        <f t="shared" si="0"/>
        <v>171000</v>
      </c>
    </row>
    <row r="48" spans="6:11" ht="13.5" x14ac:dyDescent="0.25">
      <c r="F48" s="77">
        <v>42</v>
      </c>
      <c r="G48" s="33" t="s">
        <v>99</v>
      </c>
      <c r="H48" s="75">
        <v>1</v>
      </c>
      <c r="I48" s="75" t="s">
        <v>98</v>
      </c>
      <c r="J48" s="76">
        <v>53000</v>
      </c>
      <c r="K48" s="76">
        <f t="shared" si="0"/>
        <v>53000</v>
      </c>
    </row>
    <row r="49" spans="6:11" ht="13.5" x14ac:dyDescent="0.25">
      <c r="F49" s="77">
        <v>43</v>
      </c>
      <c r="G49" s="33" t="s">
        <v>101</v>
      </c>
      <c r="H49" s="75">
        <v>1</v>
      </c>
      <c r="I49" s="75" t="s">
        <v>100</v>
      </c>
      <c r="J49" s="76">
        <v>19000</v>
      </c>
      <c r="K49" s="76">
        <f t="shared" si="0"/>
        <v>19000</v>
      </c>
    </row>
    <row r="50" spans="6:11" ht="13.5" x14ac:dyDescent="0.25">
      <c r="F50" s="77">
        <v>44</v>
      </c>
      <c r="G50" s="33" t="s">
        <v>102</v>
      </c>
      <c r="H50" s="75">
        <v>10</v>
      </c>
      <c r="I50" s="75" t="s">
        <v>50</v>
      </c>
      <c r="J50" s="76">
        <v>17000</v>
      </c>
      <c r="K50" s="76">
        <f t="shared" si="0"/>
        <v>170000</v>
      </c>
    </row>
    <row r="51" spans="6:11" ht="27" x14ac:dyDescent="0.25">
      <c r="F51" s="77">
        <v>45</v>
      </c>
      <c r="G51" s="33" t="s">
        <v>103</v>
      </c>
      <c r="H51" s="75">
        <v>6</v>
      </c>
      <c r="I51" s="75" t="s">
        <v>50</v>
      </c>
      <c r="J51" s="76">
        <v>32000</v>
      </c>
      <c r="K51" s="76">
        <f t="shared" si="0"/>
        <v>192000</v>
      </c>
    </row>
    <row r="52" spans="6:11" ht="13.5" x14ac:dyDescent="0.25">
      <c r="F52" s="77">
        <v>46</v>
      </c>
      <c r="G52" s="33" t="s">
        <v>105</v>
      </c>
      <c r="H52" s="75">
        <v>50</v>
      </c>
      <c r="I52" s="75" t="s">
        <v>104</v>
      </c>
      <c r="J52" s="76">
        <v>100</v>
      </c>
      <c r="K52" s="76">
        <f t="shared" si="0"/>
        <v>5000</v>
      </c>
    </row>
    <row r="53" spans="6:11" ht="13.5" x14ac:dyDescent="0.25">
      <c r="F53" s="77">
        <v>47</v>
      </c>
      <c r="G53" s="33" t="s">
        <v>106</v>
      </c>
      <c r="H53" s="75">
        <v>50</v>
      </c>
      <c r="I53" s="75" t="s">
        <v>50</v>
      </c>
      <c r="J53" s="76">
        <v>100</v>
      </c>
      <c r="K53" s="76">
        <f t="shared" si="0"/>
        <v>5000</v>
      </c>
    </row>
    <row r="54" spans="6:11" ht="13.5" x14ac:dyDescent="0.25">
      <c r="F54" s="77">
        <v>48</v>
      </c>
      <c r="G54" s="33" t="s">
        <v>107</v>
      </c>
      <c r="H54" s="75">
        <v>300</v>
      </c>
      <c r="I54" s="75" t="s">
        <v>50</v>
      </c>
      <c r="J54" s="76">
        <v>1400</v>
      </c>
      <c r="K54" s="76">
        <f t="shared" si="0"/>
        <v>420000</v>
      </c>
    </row>
    <row r="55" spans="6:11" ht="13.5" x14ac:dyDescent="0.25">
      <c r="F55" s="77">
        <v>49</v>
      </c>
      <c r="G55" s="33" t="s">
        <v>108</v>
      </c>
      <c r="H55" s="75">
        <v>100</v>
      </c>
      <c r="I55" s="75" t="s">
        <v>48</v>
      </c>
      <c r="J55" s="76">
        <v>2000</v>
      </c>
      <c r="K55" s="76">
        <f t="shared" si="0"/>
        <v>200000</v>
      </c>
    </row>
    <row r="56" spans="6:11" ht="13.5" x14ac:dyDescent="0.25">
      <c r="F56" s="77">
        <v>50</v>
      </c>
      <c r="G56" s="33" t="s">
        <v>109</v>
      </c>
      <c r="H56" s="75">
        <v>1</v>
      </c>
      <c r="I56" s="75" t="s">
        <v>63</v>
      </c>
      <c r="J56" s="76">
        <v>260000</v>
      </c>
      <c r="K56" s="76">
        <f t="shared" si="0"/>
        <v>260000</v>
      </c>
    </row>
    <row r="57" spans="6:11" ht="13.5" x14ac:dyDescent="0.25">
      <c r="F57" s="77">
        <v>51</v>
      </c>
      <c r="G57" s="33" t="s">
        <v>111</v>
      </c>
      <c r="H57" s="75">
        <v>1</v>
      </c>
      <c r="I57" s="75" t="s">
        <v>110</v>
      </c>
      <c r="J57" s="76">
        <v>171000</v>
      </c>
      <c r="K57" s="76">
        <f t="shared" si="0"/>
        <v>171000</v>
      </c>
    </row>
    <row r="58" spans="6:11" ht="13.5" x14ac:dyDescent="0.25">
      <c r="F58" s="77">
        <v>52</v>
      </c>
      <c r="G58" s="33" t="s">
        <v>112</v>
      </c>
      <c r="H58" s="75">
        <v>400</v>
      </c>
      <c r="I58" s="75" t="s">
        <v>50</v>
      </c>
      <c r="J58" s="76">
        <v>13000</v>
      </c>
      <c r="K58" s="76">
        <f t="shared" si="0"/>
        <v>5200000</v>
      </c>
    </row>
    <row r="59" spans="6:11" ht="13.5" x14ac:dyDescent="0.25">
      <c r="F59" s="77">
        <v>53</v>
      </c>
      <c r="G59" s="33" t="s">
        <v>113</v>
      </c>
      <c r="H59" s="75">
        <v>4</v>
      </c>
      <c r="I59" s="75" t="s">
        <v>120</v>
      </c>
      <c r="J59" s="76">
        <v>209000</v>
      </c>
      <c r="K59" s="76">
        <f t="shared" si="0"/>
        <v>836000</v>
      </c>
    </row>
    <row r="60" spans="6:11" ht="13.5" x14ac:dyDescent="0.25">
      <c r="F60" s="77">
        <v>54</v>
      </c>
      <c r="G60" s="33" t="s">
        <v>115</v>
      </c>
      <c r="H60" s="75">
        <v>10</v>
      </c>
      <c r="I60" s="75" t="s">
        <v>114</v>
      </c>
      <c r="J60" s="76">
        <v>5700</v>
      </c>
      <c r="K60" s="76">
        <f t="shared" si="0"/>
        <v>57000</v>
      </c>
    </row>
    <row r="61" spans="6:11" ht="13.5" x14ac:dyDescent="0.25">
      <c r="F61" s="77">
        <v>55</v>
      </c>
      <c r="G61" s="33" t="s">
        <v>116</v>
      </c>
      <c r="H61" s="75">
        <v>1</v>
      </c>
      <c r="I61" s="75" t="s">
        <v>63</v>
      </c>
      <c r="J61" s="76">
        <v>14000</v>
      </c>
      <c r="K61" s="76">
        <f t="shared" si="0"/>
        <v>14000</v>
      </c>
    </row>
    <row r="62" spans="6:11" ht="13.5" x14ac:dyDescent="0.25">
      <c r="F62" s="77">
        <v>56</v>
      </c>
      <c r="G62" s="33" t="s">
        <v>117</v>
      </c>
      <c r="H62" s="75">
        <v>2</v>
      </c>
      <c r="I62" s="75" t="s">
        <v>50</v>
      </c>
      <c r="J62" s="76">
        <v>19000</v>
      </c>
      <c r="K62" s="76">
        <f t="shared" si="0"/>
        <v>38000</v>
      </c>
    </row>
    <row r="63" spans="6:11" ht="13.5" x14ac:dyDescent="0.25">
      <c r="F63" s="77">
        <v>57</v>
      </c>
      <c r="G63" s="33" t="s">
        <v>118</v>
      </c>
      <c r="H63" s="75">
        <v>1</v>
      </c>
      <c r="I63" s="75" t="s">
        <v>63</v>
      </c>
      <c r="J63" s="76">
        <v>19000</v>
      </c>
      <c r="K63" s="76">
        <f t="shared" si="0"/>
        <v>19000</v>
      </c>
    </row>
    <row r="64" spans="6:11" ht="13.5" x14ac:dyDescent="0.25">
      <c r="F64" s="77">
        <v>58</v>
      </c>
      <c r="G64" s="33" t="s">
        <v>119</v>
      </c>
      <c r="H64" s="75">
        <v>1</v>
      </c>
      <c r="I64" s="75" t="s">
        <v>63</v>
      </c>
      <c r="J64" s="76">
        <v>8500</v>
      </c>
      <c r="K64" s="76">
        <f t="shared" si="0"/>
        <v>8500</v>
      </c>
    </row>
    <row r="65" spans="6:11" ht="13.5" x14ac:dyDescent="0.25">
      <c r="F65" s="77">
        <v>59</v>
      </c>
      <c r="G65" s="33" t="s">
        <v>121</v>
      </c>
      <c r="H65" s="75">
        <v>5</v>
      </c>
      <c r="I65" s="75" t="s">
        <v>120</v>
      </c>
      <c r="J65" s="76">
        <v>3500</v>
      </c>
      <c r="K65" s="76">
        <f t="shared" si="0"/>
        <v>17500</v>
      </c>
    </row>
    <row r="66" spans="6:11" ht="13.5" x14ac:dyDescent="0.25">
      <c r="F66" s="77">
        <v>60</v>
      </c>
      <c r="G66" s="33" t="s">
        <v>122</v>
      </c>
      <c r="H66" s="75">
        <v>5</v>
      </c>
      <c r="I66" s="75" t="s">
        <v>120</v>
      </c>
      <c r="J66" s="76">
        <v>7500</v>
      </c>
      <c r="K66" s="76">
        <f t="shared" si="0"/>
        <v>37500</v>
      </c>
    </row>
    <row r="67" spans="6:11" ht="13.5" x14ac:dyDescent="0.25">
      <c r="F67" s="77">
        <v>61</v>
      </c>
      <c r="G67" s="33" t="s">
        <v>124</v>
      </c>
      <c r="H67" s="75">
        <v>3</v>
      </c>
      <c r="I67" s="75" t="s">
        <v>123</v>
      </c>
      <c r="J67" s="76">
        <v>5600</v>
      </c>
      <c r="K67" s="76">
        <f t="shared" si="0"/>
        <v>16800</v>
      </c>
    </row>
    <row r="68" spans="6:11" ht="13.5" x14ac:dyDescent="0.25">
      <c r="F68" s="77">
        <v>62</v>
      </c>
      <c r="G68" s="33" t="s">
        <v>125</v>
      </c>
      <c r="H68" s="75">
        <v>1</v>
      </c>
      <c r="I68" s="75" t="s">
        <v>63</v>
      </c>
      <c r="J68" s="76">
        <v>3200</v>
      </c>
      <c r="K68" s="76">
        <f t="shared" si="0"/>
        <v>3200</v>
      </c>
    </row>
    <row r="69" spans="6:11" ht="13.5" x14ac:dyDescent="0.25">
      <c r="F69" s="77">
        <v>63</v>
      </c>
      <c r="G69" s="33" t="s">
        <v>126</v>
      </c>
      <c r="H69" s="75">
        <v>1</v>
      </c>
      <c r="I69" s="75" t="s">
        <v>63</v>
      </c>
      <c r="J69" s="76">
        <v>4500</v>
      </c>
      <c r="K69" s="76">
        <f t="shared" si="0"/>
        <v>4500</v>
      </c>
    </row>
    <row r="70" spans="6:11" ht="27" x14ac:dyDescent="0.25">
      <c r="F70" s="77">
        <v>64</v>
      </c>
      <c r="G70" s="33" t="s">
        <v>127</v>
      </c>
      <c r="H70" s="75">
        <v>1</v>
      </c>
      <c r="I70" s="75" t="s">
        <v>63</v>
      </c>
      <c r="J70" s="76">
        <v>4200</v>
      </c>
      <c r="K70" s="76">
        <f t="shared" si="0"/>
        <v>4200</v>
      </c>
    </row>
    <row r="71" spans="6:11" ht="13.5" x14ac:dyDescent="0.25">
      <c r="F71" s="77">
        <v>65</v>
      </c>
      <c r="G71" s="33" t="s">
        <v>129</v>
      </c>
      <c r="H71" s="75">
        <v>1</v>
      </c>
      <c r="I71" s="75" t="s">
        <v>128</v>
      </c>
      <c r="J71" s="76">
        <v>85000</v>
      </c>
      <c r="K71" s="76">
        <f t="shared" si="0"/>
        <v>85000</v>
      </c>
    </row>
    <row r="72" spans="6:11" ht="13.5" x14ac:dyDescent="0.25">
      <c r="F72" s="77">
        <v>66</v>
      </c>
      <c r="G72" s="33" t="s">
        <v>130</v>
      </c>
      <c r="H72" s="75">
        <v>4</v>
      </c>
      <c r="I72" s="75" t="s">
        <v>128</v>
      </c>
      <c r="J72" s="76">
        <v>110000</v>
      </c>
      <c r="K72" s="76">
        <f t="shared" ref="K72:K137" si="1">+J72*H72</f>
        <v>440000</v>
      </c>
    </row>
    <row r="73" spans="6:11" ht="13.5" x14ac:dyDescent="0.25">
      <c r="F73" s="77">
        <v>67</v>
      </c>
      <c r="G73" s="78" t="s">
        <v>131</v>
      </c>
      <c r="H73" s="75">
        <v>1</v>
      </c>
      <c r="I73" s="75" t="s">
        <v>128</v>
      </c>
      <c r="J73" s="76">
        <v>5700</v>
      </c>
      <c r="K73" s="76">
        <f t="shared" si="1"/>
        <v>5700</v>
      </c>
    </row>
    <row r="74" spans="6:11" ht="13.5" x14ac:dyDescent="0.25">
      <c r="F74" s="77">
        <v>68</v>
      </c>
      <c r="G74" s="78" t="s">
        <v>132</v>
      </c>
      <c r="H74" s="75">
        <v>1</v>
      </c>
      <c r="I74" s="75" t="s">
        <v>128</v>
      </c>
      <c r="J74" s="76">
        <v>7500</v>
      </c>
      <c r="K74" s="76">
        <f t="shared" si="1"/>
        <v>7500</v>
      </c>
    </row>
    <row r="75" spans="6:11" ht="13.5" x14ac:dyDescent="0.25">
      <c r="F75" s="77">
        <v>69</v>
      </c>
      <c r="G75" s="78" t="s">
        <v>133</v>
      </c>
      <c r="H75" s="75">
        <v>1</v>
      </c>
      <c r="I75" s="75" t="s">
        <v>128</v>
      </c>
      <c r="J75" s="76">
        <v>17000</v>
      </c>
      <c r="K75" s="76">
        <f t="shared" si="1"/>
        <v>17000</v>
      </c>
    </row>
    <row r="76" spans="6:11" ht="13.5" x14ac:dyDescent="0.25">
      <c r="F76" s="77">
        <v>70</v>
      </c>
      <c r="G76" s="78" t="s">
        <v>134</v>
      </c>
      <c r="H76" s="75">
        <v>2</v>
      </c>
      <c r="I76" s="75" t="s">
        <v>128</v>
      </c>
      <c r="J76" s="76">
        <v>15600</v>
      </c>
      <c r="K76" s="76">
        <f t="shared" si="1"/>
        <v>31200</v>
      </c>
    </row>
    <row r="77" spans="6:11" ht="13.5" x14ac:dyDescent="0.25">
      <c r="F77" s="77">
        <v>71</v>
      </c>
      <c r="G77" s="78" t="s">
        <v>135</v>
      </c>
      <c r="H77" s="75">
        <v>14</v>
      </c>
      <c r="I77" s="75" t="s">
        <v>128</v>
      </c>
      <c r="J77" s="76">
        <v>1000</v>
      </c>
      <c r="K77" s="76">
        <f t="shared" si="1"/>
        <v>14000</v>
      </c>
    </row>
    <row r="78" spans="6:11" ht="13.5" x14ac:dyDescent="0.25">
      <c r="F78" s="83" t="s">
        <v>231</v>
      </c>
      <c r="G78" s="83"/>
      <c r="H78" s="81"/>
      <c r="I78" s="81"/>
      <c r="J78" s="82"/>
      <c r="K78" s="82"/>
    </row>
    <row r="79" spans="6:11" ht="13.5" x14ac:dyDescent="0.25">
      <c r="F79" s="77">
        <v>72</v>
      </c>
      <c r="G79" s="78" t="s">
        <v>136</v>
      </c>
      <c r="H79" s="75">
        <v>6</v>
      </c>
      <c r="I79" s="75" t="s">
        <v>128</v>
      </c>
      <c r="J79" s="76">
        <v>3300</v>
      </c>
      <c r="K79" s="76">
        <f t="shared" si="1"/>
        <v>19800</v>
      </c>
    </row>
    <row r="80" spans="6:11" ht="13.5" x14ac:dyDescent="0.25">
      <c r="F80" s="77">
        <v>73</v>
      </c>
      <c r="G80" s="33" t="s">
        <v>137</v>
      </c>
      <c r="H80" s="75">
        <v>10</v>
      </c>
      <c r="I80" s="75" t="s">
        <v>63</v>
      </c>
      <c r="J80" s="76">
        <v>21500</v>
      </c>
      <c r="K80" s="76">
        <f t="shared" si="1"/>
        <v>215000</v>
      </c>
    </row>
    <row r="81" spans="6:11" ht="13.5" x14ac:dyDescent="0.25">
      <c r="F81" s="77">
        <v>74</v>
      </c>
      <c r="G81" s="33" t="s">
        <v>138</v>
      </c>
      <c r="H81" s="75">
        <v>8</v>
      </c>
      <c r="I81" s="75" t="s">
        <v>63</v>
      </c>
      <c r="J81" s="76">
        <v>1500</v>
      </c>
      <c r="K81" s="76">
        <f t="shared" si="1"/>
        <v>12000</v>
      </c>
    </row>
    <row r="82" spans="6:11" ht="13.5" x14ac:dyDescent="0.25">
      <c r="F82" s="77">
        <v>75</v>
      </c>
      <c r="G82" s="33" t="s">
        <v>139</v>
      </c>
      <c r="H82" s="75">
        <v>4</v>
      </c>
      <c r="I82" s="75" t="s">
        <v>63</v>
      </c>
      <c r="J82" s="76">
        <v>2100</v>
      </c>
      <c r="K82" s="76">
        <f t="shared" si="1"/>
        <v>8400</v>
      </c>
    </row>
    <row r="83" spans="6:11" ht="13.5" x14ac:dyDescent="0.25">
      <c r="F83" s="77">
        <v>76</v>
      </c>
      <c r="G83" s="33" t="s">
        <v>140</v>
      </c>
      <c r="H83" s="75">
        <v>7</v>
      </c>
      <c r="I83" s="75" t="s">
        <v>63</v>
      </c>
      <c r="J83" s="76">
        <v>21000</v>
      </c>
      <c r="K83" s="76">
        <f t="shared" si="1"/>
        <v>147000</v>
      </c>
    </row>
    <row r="84" spans="6:11" ht="13.5" x14ac:dyDescent="0.25">
      <c r="F84" s="77">
        <v>77</v>
      </c>
      <c r="G84" s="33" t="s">
        <v>141</v>
      </c>
      <c r="H84" s="75">
        <v>5</v>
      </c>
      <c r="I84" s="75" t="s">
        <v>63</v>
      </c>
      <c r="J84" s="76">
        <v>800</v>
      </c>
      <c r="K84" s="76">
        <f t="shared" si="1"/>
        <v>4000</v>
      </c>
    </row>
    <row r="85" spans="6:11" ht="13.5" x14ac:dyDescent="0.25">
      <c r="F85" s="77">
        <v>78</v>
      </c>
      <c r="G85" s="33" t="s">
        <v>142</v>
      </c>
      <c r="H85" s="75">
        <v>4</v>
      </c>
      <c r="I85" s="75" t="s">
        <v>63</v>
      </c>
      <c r="J85" s="76">
        <v>12100</v>
      </c>
      <c r="K85" s="76">
        <f t="shared" si="1"/>
        <v>48400</v>
      </c>
    </row>
    <row r="86" spans="6:11" ht="13.5" x14ac:dyDescent="0.25">
      <c r="F86" s="77">
        <v>79</v>
      </c>
      <c r="G86" s="33" t="s">
        <v>143</v>
      </c>
      <c r="H86" s="75">
        <v>2</v>
      </c>
      <c r="I86" s="75" t="s">
        <v>63</v>
      </c>
      <c r="J86" s="76">
        <v>18000</v>
      </c>
      <c r="K86" s="76">
        <f t="shared" si="1"/>
        <v>36000</v>
      </c>
    </row>
    <row r="87" spans="6:11" ht="13.5" x14ac:dyDescent="0.25">
      <c r="F87" s="77">
        <v>80</v>
      </c>
      <c r="G87" s="33" t="s">
        <v>144</v>
      </c>
      <c r="H87" s="75">
        <v>2</v>
      </c>
      <c r="I87" s="75" t="s">
        <v>63</v>
      </c>
      <c r="J87" s="76">
        <v>4400</v>
      </c>
      <c r="K87" s="76">
        <f t="shared" si="1"/>
        <v>8800</v>
      </c>
    </row>
    <row r="88" spans="6:11" ht="13.5" x14ac:dyDescent="0.25">
      <c r="F88" s="77">
        <v>81</v>
      </c>
      <c r="G88" s="33" t="s">
        <v>145</v>
      </c>
      <c r="H88" s="75">
        <v>1</v>
      </c>
      <c r="I88" s="75" t="s">
        <v>63</v>
      </c>
      <c r="J88" s="76">
        <v>110000</v>
      </c>
      <c r="K88" s="76">
        <f t="shared" si="1"/>
        <v>110000</v>
      </c>
    </row>
    <row r="89" spans="6:11" ht="13.5" x14ac:dyDescent="0.25">
      <c r="F89" s="77">
        <v>82</v>
      </c>
      <c r="G89" s="33" t="s">
        <v>146</v>
      </c>
      <c r="H89" s="75">
        <v>2</v>
      </c>
      <c r="I89" s="75" t="s">
        <v>63</v>
      </c>
      <c r="J89" s="76">
        <v>5700</v>
      </c>
      <c r="K89" s="76">
        <f t="shared" si="1"/>
        <v>11400</v>
      </c>
    </row>
    <row r="90" spans="6:11" ht="13.5" x14ac:dyDescent="0.25">
      <c r="F90" s="77">
        <v>83</v>
      </c>
      <c r="G90" s="33" t="s">
        <v>147</v>
      </c>
      <c r="H90" s="75">
        <v>2</v>
      </c>
      <c r="I90" s="75" t="s">
        <v>63</v>
      </c>
      <c r="J90" s="76">
        <v>7500</v>
      </c>
      <c r="K90" s="76">
        <f t="shared" si="1"/>
        <v>15000</v>
      </c>
    </row>
    <row r="91" spans="6:11" ht="13.5" x14ac:dyDescent="0.25">
      <c r="F91" s="77">
        <v>84</v>
      </c>
      <c r="G91" s="33" t="s">
        <v>148</v>
      </c>
      <c r="H91" s="75">
        <v>10</v>
      </c>
      <c r="I91" s="75" t="s">
        <v>63</v>
      </c>
      <c r="J91" s="76">
        <v>65000</v>
      </c>
      <c r="K91" s="76">
        <f t="shared" si="1"/>
        <v>650000</v>
      </c>
    </row>
    <row r="92" spans="6:11" ht="13.5" x14ac:dyDescent="0.25">
      <c r="F92" s="77">
        <v>85</v>
      </c>
      <c r="G92" s="33" t="s">
        <v>149</v>
      </c>
      <c r="H92" s="75">
        <v>6</v>
      </c>
      <c r="I92" s="75" t="s">
        <v>63</v>
      </c>
      <c r="J92" s="76">
        <v>28200</v>
      </c>
      <c r="K92" s="76">
        <f t="shared" si="1"/>
        <v>169200</v>
      </c>
    </row>
    <row r="93" spans="6:11" ht="13.5" x14ac:dyDescent="0.25">
      <c r="F93" s="77">
        <v>86</v>
      </c>
      <c r="G93" s="33" t="s">
        <v>150</v>
      </c>
      <c r="H93" s="75">
        <v>12</v>
      </c>
      <c r="I93" s="75" t="s">
        <v>63</v>
      </c>
      <c r="J93" s="76">
        <v>32800</v>
      </c>
      <c r="K93" s="76">
        <f t="shared" si="1"/>
        <v>393600</v>
      </c>
    </row>
    <row r="94" spans="6:11" ht="13.5" x14ac:dyDescent="0.25">
      <c r="F94" s="77">
        <v>87</v>
      </c>
      <c r="G94" s="33" t="s">
        <v>151</v>
      </c>
      <c r="H94" s="75">
        <v>25</v>
      </c>
      <c r="I94" s="75" t="s">
        <v>63</v>
      </c>
      <c r="J94" s="76">
        <v>8800</v>
      </c>
      <c r="K94" s="76">
        <f t="shared" si="1"/>
        <v>220000</v>
      </c>
    </row>
    <row r="95" spans="6:11" ht="13.5" x14ac:dyDescent="0.25">
      <c r="F95" s="77">
        <v>88</v>
      </c>
      <c r="G95" s="33" t="s">
        <v>152</v>
      </c>
      <c r="H95" s="75">
        <v>18</v>
      </c>
      <c r="I95" s="75" t="s">
        <v>63</v>
      </c>
      <c r="J95" s="76">
        <v>20300</v>
      </c>
      <c r="K95" s="76">
        <f t="shared" si="1"/>
        <v>365400</v>
      </c>
    </row>
    <row r="96" spans="6:11" ht="13.5" x14ac:dyDescent="0.25">
      <c r="F96" s="77">
        <v>89</v>
      </c>
      <c r="G96" s="33" t="s">
        <v>153</v>
      </c>
      <c r="H96" s="75">
        <v>18</v>
      </c>
      <c r="I96" s="75" t="s">
        <v>63</v>
      </c>
      <c r="J96" s="76">
        <v>4200</v>
      </c>
      <c r="K96" s="76">
        <f t="shared" si="1"/>
        <v>75600</v>
      </c>
    </row>
    <row r="97" spans="6:11" ht="13.5" x14ac:dyDescent="0.25">
      <c r="F97" s="77">
        <v>90</v>
      </c>
      <c r="G97" s="33" t="s">
        <v>154</v>
      </c>
      <c r="H97" s="75">
        <v>18</v>
      </c>
      <c r="I97" s="75" t="s">
        <v>63</v>
      </c>
      <c r="J97" s="76">
        <v>950</v>
      </c>
      <c r="K97" s="76">
        <f t="shared" si="1"/>
        <v>17100</v>
      </c>
    </row>
    <row r="98" spans="6:11" ht="13.5" x14ac:dyDescent="0.25">
      <c r="F98" s="77">
        <v>91</v>
      </c>
      <c r="G98" s="33" t="s">
        <v>155</v>
      </c>
      <c r="H98" s="75">
        <v>50</v>
      </c>
      <c r="I98" s="75" t="s">
        <v>48</v>
      </c>
      <c r="J98" s="76">
        <v>7000</v>
      </c>
      <c r="K98" s="76">
        <f t="shared" si="1"/>
        <v>350000</v>
      </c>
    </row>
    <row r="99" spans="6:11" ht="13.5" x14ac:dyDescent="0.25">
      <c r="F99" s="77">
        <v>92</v>
      </c>
      <c r="G99" s="33" t="s">
        <v>156</v>
      </c>
      <c r="H99" s="75">
        <v>18</v>
      </c>
      <c r="I99" s="75" t="s">
        <v>63</v>
      </c>
      <c r="J99" s="76">
        <v>300000</v>
      </c>
      <c r="K99" s="76">
        <f t="shared" si="1"/>
        <v>5400000</v>
      </c>
    </row>
    <row r="100" spans="6:11" ht="13.5" x14ac:dyDescent="0.25">
      <c r="F100" s="77">
        <v>93</v>
      </c>
      <c r="G100" s="33" t="s">
        <v>157</v>
      </c>
      <c r="H100" s="75">
        <v>18</v>
      </c>
      <c r="I100" s="75" t="s">
        <v>63</v>
      </c>
      <c r="J100" s="76">
        <v>1300</v>
      </c>
      <c r="K100" s="76">
        <f t="shared" si="1"/>
        <v>23400</v>
      </c>
    </row>
    <row r="101" spans="6:11" ht="13.5" x14ac:dyDescent="0.25">
      <c r="F101" s="77">
        <v>94</v>
      </c>
      <c r="G101" s="33" t="s">
        <v>158</v>
      </c>
      <c r="H101" s="75">
        <v>4</v>
      </c>
      <c r="I101" s="75" t="s">
        <v>63</v>
      </c>
      <c r="J101" s="76">
        <v>31700</v>
      </c>
      <c r="K101" s="76">
        <f t="shared" si="1"/>
        <v>126800</v>
      </c>
    </row>
    <row r="102" spans="6:11" ht="13.5" x14ac:dyDescent="0.25">
      <c r="F102" s="77">
        <v>95</v>
      </c>
      <c r="G102" s="33" t="s">
        <v>159</v>
      </c>
      <c r="H102" s="75">
        <v>1</v>
      </c>
      <c r="I102" s="75" t="s">
        <v>26</v>
      </c>
      <c r="J102" s="76">
        <v>95000</v>
      </c>
      <c r="K102" s="76">
        <f t="shared" si="1"/>
        <v>95000</v>
      </c>
    </row>
    <row r="103" spans="6:11" ht="13.5" x14ac:dyDescent="0.25">
      <c r="F103" s="77">
        <v>96</v>
      </c>
      <c r="G103" s="33" t="s">
        <v>160</v>
      </c>
      <c r="H103" s="75">
        <v>1</v>
      </c>
      <c r="I103" s="75" t="s">
        <v>26</v>
      </c>
      <c r="J103" s="76">
        <v>105000</v>
      </c>
      <c r="K103" s="76">
        <f t="shared" si="1"/>
        <v>105000</v>
      </c>
    </row>
    <row r="104" spans="6:11" ht="13.5" x14ac:dyDescent="0.25">
      <c r="F104" s="77">
        <v>97</v>
      </c>
      <c r="G104" s="33" t="s">
        <v>162</v>
      </c>
      <c r="H104" s="75">
        <v>5</v>
      </c>
      <c r="I104" s="75" t="s">
        <v>161</v>
      </c>
      <c r="J104" s="76">
        <v>19000</v>
      </c>
      <c r="K104" s="76">
        <f t="shared" si="1"/>
        <v>95000</v>
      </c>
    </row>
    <row r="105" spans="6:11" ht="13.5" x14ac:dyDescent="0.25">
      <c r="F105" s="77">
        <v>98</v>
      </c>
      <c r="G105" s="33" t="s">
        <v>163</v>
      </c>
      <c r="H105" s="75">
        <v>5</v>
      </c>
      <c r="I105" s="75" t="s">
        <v>161</v>
      </c>
      <c r="J105" s="76">
        <v>12000</v>
      </c>
      <c r="K105" s="76">
        <f t="shared" si="1"/>
        <v>60000</v>
      </c>
    </row>
    <row r="106" spans="6:11" ht="13.5" x14ac:dyDescent="0.25">
      <c r="F106" s="77">
        <v>99</v>
      </c>
      <c r="G106" s="33" t="s">
        <v>164</v>
      </c>
      <c r="H106" s="75">
        <v>6</v>
      </c>
      <c r="I106" s="75" t="s">
        <v>63</v>
      </c>
      <c r="J106" s="76">
        <v>14000</v>
      </c>
      <c r="K106" s="76">
        <f t="shared" si="1"/>
        <v>84000</v>
      </c>
    </row>
    <row r="107" spans="6:11" ht="13.5" x14ac:dyDescent="0.25">
      <c r="F107" s="77">
        <v>100</v>
      </c>
      <c r="G107" s="33" t="s">
        <v>166</v>
      </c>
      <c r="H107" s="75">
        <v>1</v>
      </c>
      <c r="I107" s="75" t="s">
        <v>165</v>
      </c>
      <c r="J107" s="76">
        <v>2500</v>
      </c>
      <c r="K107" s="76">
        <f t="shared" si="1"/>
        <v>2500</v>
      </c>
    </row>
    <row r="108" spans="6:11" ht="81" x14ac:dyDescent="0.25">
      <c r="F108" s="77">
        <v>101</v>
      </c>
      <c r="G108" s="33" t="s">
        <v>167</v>
      </c>
      <c r="H108" s="75">
        <v>1</v>
      </c>
      <c r="I108" s="75" t="s">
        <v>63</v>
      </c>
      <c r="J108" s="76">
        <v>250000</v>
      </c>
      <c r="K108" s="76">
        <f t="shared" si="1"/>
        <v>250000</v>
      </c>
    </row>
    <row r="109" spans="6:11" ht="13.5" x14ac:dyDescent="0.25">
      <c r="F109" s="77">
        <v>102</v>
      </c>
      <c r="G109" s="33" t="s">
        <v>168</v>
      </c>
      <c r="H109" s="75">
        <v>1</v>
      </c>
      <c r="I109" s="75" t="s">
        <v>63</v>
      </c>
      <c r="J109" s="76">
        <v>20000</v>
      </c>
      <c r="K109" s="76">
        <f t="shared" si="1"/>
        <v>20000</v>
      </c>
    </row>
    <row r="110" spans="6:11" ht="13.5" x14ac:dyDescent="0.25">
      <c r="F110" s="77">
        <v>103</v>
      </c>
      <c r="G110" s="33" t="s">
        <v>169</v>
      </c>
      <c r="H110" s="75">
        <v>3</v>
      </c>
      <c r="I110" s="75" t="s">
        <v>63</v>
      </c>
      <c r="J110" s="76">
        <v>7700</v>
      </c>
      <c r="K110" s="76">
        <f t="shared" si="1"/>
        <v>23100</v>
      </c>
    </row>
    <row r="111" spans="6:11" ht="13.5" x14ac:dyDescent="0.25">
      <c r="F111" s="77">
        <v>104</v>
      </c>
      <c r="G111" s="33" t="s">
        <v>170</v>
      </c>
      <c r="H111" s="75">
        <v>3</v>
      </c>
      <c r="I111" s="75" t="s">
        <v>63</v>
      </c>
      <c r="J111" s="76">
        <v>5900</v>
      </c>
      <c r="K111" s="76">
        <f t="shared" si="1"/>
        <v>17700</v>
      </c>
    </row>
    <row r="112" spans="6:11" ht="13.5" x14ac:dyDescent="0.25">
      <c r="F112" s="77">
        <v>105</v>
      </c>
      <c r="G112" s="33" t="s">
        <v>171</v>
      </c>
      <c r="H112" s="75">
        <v>10</v>
      </c>
      <c r="I112" s="75" t="s">
        <v>63</v>
      </c>
      <c r="J112" s="76">
        <v>205000</v>
      </c>
      <c r="K112" s="76">
        <f t="shared" si="1"/>
        <v>2050000</v>
      </c>
    </row>
    <row r="113" spans="6:11" ht="13.5" x14ac:dyDescent="0.25">
      <c r="F113" s="77">
        <v>106</v>
      </c>
      <c r="G113" s="33" t="s">
        <v>172</v>
      </c>
      <c r="H113" s="75">
        <v>1</v>
      </c>
      <c r="I113" s="75" t="s">
        <v>63</v>
      </c>
      <c r="J113" s="76">
        <v>90700</v>
      </c>
      <c r="K113" s="76">
        <f t="shared" si="1"/>
        <v>90700</v>
      </c>
    </row>
    <row r="114" spans="6:11" ht="13.5" x14ac:dyDescent="0.25">
      <c r="F114" s="77">
        <v>107</v>
      </c>
      <c r="G114" s="33" t="s">
        <v>171</v>
      </c>
      <c r="H114" s="75">
        <v>10</v>
      </c>
      <c r="I114" s="75" t="s">
        <v>63</v>
      </c>
      <c r="J114" s="76">
        <v>205000</v>
      </c>
      <c r="K114" s="76">
        <f t="shared" si="1"/>
        <v>2050000</v>
      </c>
    </row>
    <row r="115" spans="6:11" ht="13.5" x14ac:dyDescent="0.25">
      <c r="F115" s="77">
        <v>108</v>
      </c>
      <c r="G115" s="33" t="s">
        <v>173</v>
      </c>
      <c r="H115" s="75">
        <v>4</v>
      </c>
      <c r="I115" s="75" t="s">
        <v>63</v>
      </c>
      <c r="J115" s="76">
        <v>1400</v>
      </c>
      <c r="K115" s="76">
        <f t="shared" si="1"/>
        <v>5600</v>
      </c>
    </row>
    <row r="116" spans="6:11" ht="13.5" x14ac:dyDescent="0.25">
      <c r="F116" s="77">
        <v>109</v>
      </c>
      <c r="G116" s="33" t="s">
        <v>174</v>
      </c>
      <c r="H116" s="75">
        <v>4</v>
      </c>
      <c r="I116" s="75" t="s">
        <v>63</v>
      </c>
      <c r="J116" s="76">
        <v>900</v>
      </c>
      <c r="K116" s="76">
        <f t="shared" si="1"/>
        <v>3600</v>
      </c>
    </row>
    <row r="117" spans="6:11" ht="13.5" x14ac:dyDescent="0.25">
      <c r="F117" s="77">
        <v>110</v>
      </c>
      <c r="G117" s="33" t="s">
        <v>176</v>
      </c>
      <c r="H117" s="75">
        <v>2</v>
      </c>
      <c r="I117" s="75" t="s">
        <v>175</v>
      </c>
      <c r="J117" s="76">
        <v>400</v>
      </c>
      <c r="K117" s="76">
        <f t="shared" si="1"/>
        <v>800</v>
      </c>
    </row>
    <row r="118" spans="6:11" ht="13.5" x14ac:dyDescent="0.25">
      <c r="F118" s="77">
        <v>111</v>
      </c>
      <c r="G118" s="33" t="s">
        <v>178</v>
      </c>
      <c r="H118" s="75">
        <v>2</v>
      </c>
      <c r="I118" s="75" t="s">
        <v>177</v>
      </c>
      <c r="J118" s="76">
        <v>292000</v>
      </c>
      <c r="K118" s="76">
        <f t="shared" si="1"/>
        <v>584000</v>
      </c>
    </row>
    <row r="119" spans="6:11" ht="13.5" x14ac:dyDescent="0.25">
      <c r="F119" s="77">
        <v>112</v>
      </c>
      <c r="G119" s="33" t="s">
        <v>99</v>
      </c>
      <c r="H119" s="75">
        <v>0.5</v>
      </c>
      <c r="I119" s="75" t="s">
        <v>98</v>
      </c>
      <c r="J119" s="76">
        <v>60500</v>
      </c>
      <c r="K119" s="76">
        <f t="shared" si="1"/>
        <v>30250</v>
      </c>
    </row>
    <row r="120" spans="6:11" ht="13.5" x14ac:dyDescent="0.25">
      <c r="F120" s="77">
        <v>113</v>
      </c>
      <c r="G120" s="33" t="s">
        <v>91</v>
      </c>
      <c r="H120" s="75">
        <v>2</v>
      </c>
      <c r="I120" s="75" t="s">
        <v>98</v>
      </c>
      <c r="J120" s="76">
        <v>19000</v>
      </c>
      <c r="K120" s="76">
        <f t="shared" si="1"/>
        <v>38000</v>
      </c>
    </row>
    <row r="121" spans="6:11" ht="13.5" x14ac:dyDescent="0.25">
      <c r="F121" s="77">
        <v>114</v>
      </c>
      <c r="G121" s="33" t="s">
        <v>179</v>
      </c>
      <c r="H121" s="75">
        <v>1</v>
      </c>
      <c r="I121" s="75" t="s">
        <v>63</v>
      </c>
      <c r="J121" s="76">
        <v>4500</v>
      </c>
      <c r="K121" s="76">
        <f t="shared" si="1"/>
        <v>4500</v>
      </c>
    </row>
    <row r="122" spans="6:11" ht="13.5" x14ac:dyDescent="0.25">
      <c r="F122" s="77">
        <v>115</v>
      </c>
      <c r="G122" s="33" t="s">
        <v>180</v>
      </c>
      <c r="H122" s="75">
        <v>2</v>
      </c>
      <c r="I122" s="75" t="s">
        <v>63</v>
      </c>
      <c r="J122" s="76">
        <v>1600</v>
      </c>
      <c r="K122" s="76">
        <f t="shared" si="1"/>
        <v>3200</v>
      </c>
    </row>
    <row r="123" spans="6:11" ht="13.5" x14ac:dyDescent="0.25">
      <c r="F123" s="84" t="s">
        <v>232</v>
      </c>
      <c r="G123" s="84"/>
      <c r="H123" s="81"/>
      <c r="I123" s="81"/>
      <c r="J123" s="82"/>
      <c r="K123" s="82"/>
    </row>
    <row r="124" spans="6:11" ht="13.5" x14ac:dyDescent="0.25">
      <c r="F124" s="77">
        <v>116</v>
      </c>
      <c r="G124" s="33" t="s">
        <v>181</v>
      </c>
      <c r="H124" s="75">
        <v>0.5</v>
      </c>
      <c r="I124" s="75" t="s">
        <v>98</v>
      </c>
      <c r="J124" s="76">
        <v>75000</v>
      </c>
      <c r="K124" s="76">
        <f t="shared" si="1"/>
        <v>37500</v>
      </c>
    </row>
    <row r="125" spans="6:11" ht="13.5" x14ac:dyDescent="0.25">
      <c r="F125" s="77">
        <v>117</v>
      </c>
      <c r="G125" s="33" t="s">
        <v>182</v>
      </c>
      <c r="H125" s="75">
        <v>24</v>
      </c>
      <c r="I125" s="75" t="s">
        <v>63</v>
      </c>
      <c r="J125" s="76">
        <v>85000</v>
      </c>
      <c r="K125" s="76">
        <f t="shared" si="1"/>
        <v>2040000</v>
      </c>
    </row>
    <row r="126" spans="6:11" ht="13.5" x14ac:dyDescent="0.25">
      <c r="F126" s="77">
        <v>118</v>
      </c>
      <c r="G126" s="33" t="s">
        <v>183</v>
      </c>
      <c r="H126" s="75">
        <v>42</v>
      </c>
      <c r="I126" s="75" t="s">
        <v>63</v>
      </c>
      <c r="J126" s="76">
        <v>32000</v>
      </c>
      <c r="K126" s="76">
        <f t="shared" si="1"/>
        <v>1344000</v>
      </c>
    </row>
    <row r="127" spans="6:11" ht="27" x14ac:dyDescent="0.25">
      <c r="F127" s="77">
        <v>119</v>
      </c>
      <c r="G127" s="33" t="s">
        <v>184</v>
      </c>
      <c r="H127" s="75">
        <v>20</v>
      </c>
      <c r="I127" s="75" t="s">
        <v>63</v>
      </c>
      <c r="J127" s="76">
        <v>25000</v>
      </c>
      <c r="K127" s="76">
        <f t="shared" si="1"/>
        <v>500000</v>
      </c>
    </row>
    <row r="128" spans="6:11" ht="13.5" x14ac:dyDescent="0.25">
      <c r="F128" s="77">
        <v>120</v>
      </c>
      <c r="G128" s="33" t="s">
        <v>185</v>
      </c>
      <c r="H128" s="75">
        <v>3</v>
      </c>
      <c r="I128" s="75" t="s">
        <v>63</v>
      </c>
      <c r="J128" s="76">
        <v>19100</v>
      </c>
      <c r="K128" s="76">
        <f t="shared" si="1"/>
        <v>57300</v>
      </c>
    </row>
    <row r="129" spans="6:11" ht="27" x14ac:dyDescent="0.25">
      <c r="F129" s="77">
        <v>121</v>
      </c>
      <c r="G129" s="33" t="s">
        <v>186</v>
      </c>
      <c r="H129" s="75">
        <v>3</v>
      </c>
      <c r="I129" s="75" t="s">
        <v>63</v>
      </c>
      <c r="J129" s="76">
        <v>24000</v>
      </c>
      <c r="K129" s="76">
        <f t="shared" si="1"/>
        <v>72000</v>
      </c>
    </row>
    <row r="130" spans="6:11" ht="13.5" x14ac:dyDescent="0.25">
      <c r="F130" s="77">
        <v>122</v>
      </c>
      <c r="G130" s="33" t="s">
        <v>188</v>
      </c>
      <c r="H130" s="75">
        <v>1</v>
      </c>
      <c r="I130" s="75" t="s">
        <v>187</v>
      </c>
      <c r="J130" s="76">
        <v>22000</v>
      </c>
      <c r="K130" s="76">
        <f t="shared" si="1"/>
        <v>22000</v>
      </c>
    </row>
    <row r="131" spans="6:11" ht="13.5" x14ac:dyDescent="0.25">
      <c r="F131" s="77">
        <v>123</v>
      </c>
      <c r="G131" s="33" t="s">
        <v>189</v>
      </c>
      <c r="H131" s="75">
        <v>1</v>
      </c>
      <c r="I131" s="75" t="s">
        <v>187</v>
      </c>
      <c r="J131" s="76">
        <v>620000</v>
      </c>
      <c r="K131" s="76">
        <f t="shared" si="1"/>
        <v>620000</v>
      </c>
    </row>
    <row r="132" spans="6:11" ht="13.5" x14ac:dyDescent="0.25">
      <c r="F132" s="77">
        <v>124</v>
      </c>
      <c r="G132" s="33" t="s">
        <v>190</v>
      </c>
      <c r="H132" s="75">
        <v>10</v>
      </c>
      <c r="I132" s="75" t="s">
        <v>63</v>
      </c>
      <c r="J132" s="76">
        <v>190000</v>
      </c>
      <c r="K132" s="76">
        <f t="shared" si="1"/>
        <v>1900000</v>
      </c>
    </row>
    <row r="133" spans="6:11" ht="13.5" x14ac:dyDescent="0.25">
      <c r="F133" s="84" t="s">
        <v>233</v>
      </c>
      <c r="G133" s="84"/>
      <c r="H133" s="81"/>
      <c r="I133" s="81"/>
      <c r="J133" s="82"/>
      <c r="K133" s="82"/>
    </row>
    <row r="134" spans="6:11" ht="13.5" x14ac:dyDescent="0.25">
      <c r="F134" s="77">
        <v>125</v>
      </c>
      <c r="G134" s="33" t="s">
        <v>191</v>
      </c>
      <c r="H134" s="75">
        <v>10</v>
      </c>
      <c r="I134" s="75" t="s">
        <v>48</v>
      </c>
      <c r="J134" s="76">
        <v>2000</v>
      </c>
      <c r="K134" s="76">
        <f t="shared" si="1"/>
        <v>20000</v>
      </c>
    </row>
    <row r="135" spans="6:11" ht="40.5" x14ac:dyDescent="0.25">
      <c r="F135" s="77">
        <v>126</v>
      </c>
      <c r="G135" s="33" t="s">
        <v>192</v>
      </c>
      <c r="H135" s="79">
        <v>1</v>
      </c>
      <c r="I135" s="79" t="s">
        <v>63</v>
      </c>
      <c r="J135" s="80">
        <v>151000</v>
      </c>
      <c r="K135" s="76">
        <f t="shared" si="1"/>
        <v>151000</v>
      </c>
    </row>
    <row r="136" spans="6:11" ht="27" x14ac:dyDescent="0.25">
      <c r="F136" s="77">
        <v>127</v>
      </c>
      <c r="G136" s="33" t="s">
        <v>193</v>
      </c>
      <c r="H136" s="75">
        <v>1</v>
      </c>
      <c r="I136" s="75" t="s">
        <v>63</v>
      </c>
      <c r="J136" s="76">
        <v>35000</v>
      </c>
      <c r="K136" s="76">
        <f t="shared" si="1"/>
        <v>35000</v>
      </c>
    </row>
    <row r="137" spans="6:11" ht="13.5" x14ac:dyDescent="0.25">
      <c r="F137" s="77">
        <v>128</v>
      </c>
      <c r="G137" s="33" t="s">
        <v>195</v>
      </c>
      <c r="H137" s="75">
        <v>10</v>
      </c>
      <c r="I137" s="75" t="s">
        <v>194</v>
      </c>
      <c r="J137" s="76">
        <v>31000</v>
      </c>
      <c r="K137" s="76">
        <f t="shared" si="1"/>
        <v>310000</v>
      </c>
    </row>
    <row r="138" spans="6:11" ht="27" x14ac:dyDescent="0.25">
      <c r="F138" s="77">
        <v>129</v>
      </c>
      <c r="G138" s="74" t="s">
        <v>196</v>
      </c>
      <c r="H138" s="75">
        <v>15</v>
      </c>
      <c r="I138" s="75" t="s">
        <v>63</v>
      </c>
      <c r="J138" s="76">
        <v>16000</v>
      </c>
      <c r="K138" s="76">
        <f t="shared" ref="K138:K166" si="2">+J138*H138</f>
        <v>240000</v>
      </c>
    </row>
    <row r="139" spans="6:11" ht="40.5" x14ac:dyDescent="0.25">
      <c r="F139" s="77">
        <v>130</v>
      </c>
      <c r="G139" s="33" t="s">
        <v>198</v>
      </c>
      <c r="H139" s="75">
        <v>50</v>
      </c>
      <c r="I139" s="75" t="s">
        <v>197</v>
      </c>
      <c r="J139" s="76">
        <v>3800</v>
      </c>
      <c r="K139" s="76">
        <f t="shared" si="2"/>
        <v>190000</v>
      </c>
    </row>
    <row r="140" spans="6:11" ht="13.5" x14ac:dyDescent="0.25">
      <c r="F140" s="77">
        <v>131</v>
      </c>
      <c r="G140" s="33" t="s">
        <v>199</v>
      </c>
      <c r="H140" s="75">
        <v>6</v>
      </c>
      <c r="I140" s="75" t="s">
        <v>63</v>
      </c>
      <c r="J140" s="76">
        <v>19000</v>
      </c>
      <c r="K140" s="76">
        <f t="shared" si="2"/>
        <v>114000</v>
      </c>
    </row>
    <row r="141" spans="6:11" ht="13.5" x14ac:dyDescent="0.25">
      <c r="F141" s="77">
        <v>132</v>
      </c>
      <c r="G141" s="33" t="s">
        <v>201</v>
      </c>
      <c r="H141" s="75">
        <v>12</v>
      </c>
      <c r="I141" s="75" t="s">
        <v>200</v>
      </c>
      <c r="J141" s="76">
        <v>9000</v>
      </c>
      <c r="K141" s="76">
        <f t="shared" si="2"/>
        <v>108000</v>
      </c>
    </row>
    <row r="142" spans="6:11" ht="13.5" x14ac:dyDescent="0.25">
      <c r="F142" s="77">
        <v>133</v>
      </c>
      <c r="G142" s="33" t="s">
        <v>202</v>
      </c>
      <c r="H142" s="75">
        <v>10</v>
      </c>
      <c r="I142" s="75" t="s">
        <v>200</v>
      </c>
      <c r="J142" s="76">
        <v>5500</v>
      </c>
      <c r="K142" s="76">
        <f t="shared" si="2"/>
        <v>55000</v>
      </c>
    </row>
    <row r="143" spans="6:11" ht="13.5" x14ac:dyDescent="0.25">
      <c r="F143" s="77">
        <v>134</v>
      </c>
      <c r="G143" s="33" t="s">
        <v>203</v>
      </c>
      <c r="H143" s="75">
        <v>10</v>
      </c>
      <c r="I143" s="75" t="s">
        <v>200</v>
      </c>
      <c r="J143" s="76">
        <v>5500</v>
      </c>
      <c r="K143" s="76">
        <f t="shared" si="2"/>
        <v>55000</v>
      </c>
    </row>
    <row r="144" spans="6:11" ht="13.5" x14ac:dyDescent="0.25">
      <c r="F144" s="77">
        <v>135</v>
      </c>
      <c r="G144" s="33" t="s">
        <v>204</v>
      </c>
      <c r="H144" s="75">
        <v>5</v>
      </c>
      <c r="I144" s="75" t="s">
        <v>63</v>
      </c>
      <c r="J144" s="76">
        <v>19000</v>
      </c>
      <c r="K144" s="76">
        <f t="shared" si="2"/>
        <v>95000</v>
      </c>
    </row>
    <row r="145" spans="6:11" ht="27" x14ac:dyDescent="0.25">
      <c r="F145" s="77">
        <v>136</v>
      </c>
      <c r="G145" s="33" t="s">
        <v>205</v>
      </c>
      <c r="H145" s="75">
        <v>5</v>
      </c>
      <c r="I145" s="75" t="s">
        <v>63</v>
      </c>
      <c r="J145" s="76">
        <v>20000</v>
      </c>
      <c r="K145" s="76">
        <f t="shared" si="2"/>
        <v>100000</v>
      </c>
    </row>
    <row r="146" spans="6:11" ht="27" x14ac:dyDescent="0.25">
      <c r="F146" s="77">
        <v>137</v>
      </c>
      <c r="G146" s="33" t="s">
        <v>206</v>
      </c>
      <c r="H146" s="75">
        <v>5</v>
      </c>
      <c r="I146" s="75" t="s">
        <v>63</v>
      </c>
      <c r="J146" s="76">
        <v>18000</v>
      </c>
      <c r="K146" s="76">
        <f t="shared" si="2"/>
        <v>90000</v>
      </c>
    </row>
    <row r="147" spans="6:11" ht="27" x14ac:dyDescent="0.25">
      <c r="F147" s="77">
        <v>138</v>
      </c>
      <c r="G147" s="33" t="s">
        <v>207</v>
      </c>
      <c r="H147" s="75">
        <v>5</v>
      </c>
      <c r="I147" s="75" t="s">
        <v>98</v>
      </c>
      <c r="J147" s="76">
        <v>53000</v>
      </c>
      <c r="K147" s="76">
        <f t="shared" si="2"/>
        <v>265000</v>
      </c>
    </row>
    <row r="148" spans="6:11" ht="27" x14ac:dyDescent="0.25">
      <c r="F148" s="77">
        <v>139</v>
      </c>
      <c r="G148" s="33" t="s">
        <v>208</v>
      </c>
      <c r="H148" s="75">
        <v>1</v>
      </c>
      <c r="I148" s="75" t="s">
        <v>98</v>
      </c>
      <c r="J148" s="76">
        <v>53000</v>
      </c>
      <c r="K148" s="76">
        <f t="shared" si="2"/>
        <v>53000</v>
      </c>
    </row>
    <row r="149" spans="6:11" ht="27" x14ac:dyDescent="0.25">
      <c r="F149" s="77">
        <v>140</v>
      </c>
      <c r="G149" s="33" t="s">
        <v>209</v>
      </c>
      <c r="H149" s="75">
        <v>1</v>
      </c>
      <c r="I149" s="75" t="s">
        <v>98</v>
      </c>
      <c r="J149" s="76">
        <v>53000</v>
      </c>
      <c r="K149" s="76">
        <f t="shared" si="2"/>
        <v>53000</v>
      </c>
    </row>
    <row r="150" spans="6:11" ht="27" x14ac:dyDescent="0.25">
      <c r="F150" s="77">
        <v>141</v>
      </c>
      <c r="G150" s="33" t="s">
        <v>210</v>
      </c>
      <c r="H150" s="75">
        <v>2</v>
      </c>
      <c r="I150" s="75" t="s">
        <v>98</v>
      </c>
      <c r="J150" s="76">
        <v>49000</v>
      </c>
      <c r="K150" s="76">
        <f t="shared" si="2"/>
        <v>98000</v>
      </c>
    </row>
    <row r="151" spans="6:11" ht="27" x14ac:dyDescent="0.25">
      <c r="F151" s="77">
        <v>142</v>
      </c>
      <c r="G151" s="33" t="s">
        <v>212</v>
      </c>
      <c r="H151" s="75">
        <v>1</v>
      </c>
      <c r="I151" s="75" t="s">
        <v>211</v>
      </c>
      <c r="J151" s="76">
        <v>181000</v>
      </c>
      <c r="K151" s="76">
        <f t="shared" si="2"/>
        <v>181000</v>
      </c>
    </row>
    <row r="152" spans="6:11" ht="13.5" x14ac:dyDescent="0.25">
      <c r="F152" s="77">
        <v>143</v>
      </c>
      <c r="G152" s="33" t="s">
        <v>213</v>
      </c>
      <c r="H152" s="75">
        <v>1</v>
      </c>
      <c r="I152" s="75" t="s">
        <v>63</v>
      </c>
      <c r="J152" s="76">
        <v>700000</v>
      </c>
      <c r="K152" s="76">
        <f t="shared" si="2"/>
        <v>700000</v>
      </c>
    </row>
    <row r="153" spans="6:11" ht="13.5" x14ac:dyDescent="0.25">
      <c r="F153" s="77">
        <v>144</v>
      </c>
      <c r="G153" s="33" t="s">
        <v>214</v>
      </c>
      <c r="H153" s="75">
        <v>5</v>
      </c>
      <c r="I153" s="75" t="s">
        <v>63</v>
      </c>
      <c r="J153" s="76">
        <v>60000</v>
      </c>
      <c r="K153" s="76">
        <f t="shared" si="2"/>
        <v>300000</v>
      </c>
    </row>
    <row r="154" spans="6:11" ht="13.5" x14ac:dyDescent="0.25">
      <c r="F154" s="77">
        <v>145</v>
      </c>
      <c r="G154" s="33" t="s">
        <v>215</v>
      </c>
      <c r="H154" s="75">
        <v>30</v>
      </c>
      <c r="I154" s="75" t="s">
        <v>63</v>
      </c>
      <c r="J154" s="76">
        <v>2500</v>
      </c>
      <c r="K154" s="76">
        <f t="shared" si="2"/>
        <v>75000</v>
      </c>
    </row>
    <row r="155" spans="6:11" ht="27" x14ac:dyDescent="0.25">
      <c r="F155" s="77">
        <v>146</v>
      </c>
      <c r="G155" s="33" t="s">
        <v>216</v>
      </c>
      <c r="H155" s="75">
        <v>3</v>
      </c>
      <c r="I155" s="75" t="s">
        <v>63</v>
      </c>
      <c r="J155" s="76">
        <v>110000</v>
      </c>
      <c r="K155" s="76">
        <f t="shared" si="2"/>
        <v>330000</v>
      </c>
    </row>
    <row r="156" spans="6:11" ht="27" x14ac:dyDescent="0.25">
      <c r="F156" s="77">
        <v>147</v>
      </c>
      <c r="G156" s="33" t="s">
        <v>217</v>
      </c>
      <c r="H156" s="75">
        <v>2</v>
      </c>
      <c r="I156" s="75" t="s">
        <v>63</v>
      </c>
      <c r="J156" s="76">
        <v>12000</v>
      </c>
      <c r="K156" s="76">
        <f t="shared" si="2"/>
        <v>24000</v>
      </c>
    </row>
    <row r="157" spans="6:11" ht="13.5" x14ac:dyDescent="0.25">
      <c r="F157" s="77">
        <v>148</v>
      </c>
      <c r="G157" s="33" t="s">
        <v>219</v>
      </c>
      <c r="H157" s="75">
        <v>6</v>
      </c>
      <c r="I157" s="75" t="s">
        <v>218</v>
      </c>
      <c r="J157" s="76">
        <v>19000</v>
      </c>
      <c r="K157" s="76">
        <f t="shared" si="2"/>
        <v>114000</v>
      </c>
    </row>
    <row r="158" spans="6:11" ht="13.5" x14ac:dyDescent="0.25">
      <c r="F158" s="77">
        <v>149</v>
      </c>
      <c r="G158" s="33" t="s">
        <v>220</v>
      </c>
      <c r="H158" s="75">
        <v>60</v>
      </c>
      <c r="I158" s="75" t="s">
        <v>123</v>
      </c>
      <c r="J158" s="76">
        <v>740</v>
      </c>
      <c r="K158" s="76">
        <f t="shared" si="2"/>
        <v>44400</v>
      </c>
    </row>
    <row r="159" spans="6:11" ht="27" x14ac:dyDescent="0.25">
      <c r="F159" s="77">
        <v>150</v>
      </c>
      <c r="G159" s="33" t="s">
        <v>221</v>
      </c>
      <c r="H159" s="75">
        <v>5</v>
      </c>
      <c r="I159" s="75" t="s">
        <v>63</v>
      </c>
      <c r="J159" s="76">
        <v>24000</v>
      </c>
      <c r="K159" s="76">
        <f t="shared" si="2"/>
        <v>120000</v>
      </c>
    </row>
    <row r="160" spans="6:11" ht="13.5" x14ac:dyDescent="0.25">
      <c r="F160" s="77">
        <v>151</v>
      </c>
      <c r="G160" s="33" t="s">
        <v>222</v>
      </c>
      <c r="H160" s="75">
        <v>1</v>
      </c>
      <c r="I160" s="75" t="s">
        <v>187</v>
      </c>
      <c r="J160" s="76">
        <v>500000</v>
      </c>
      <c r="K160" s="76">
        <f t="shared" si="2"/>
        <v>500000</v>
      </c>
    </row>
    <row r="161" spans="6:11" ht="27" x14ac:dyDescent="0.25">
      <c r="F161" s="77">
        <v>152</v>
      </c>
      <c r="G161" s="33" t="s">
        <v>223</v>
      </c>
      <c r="H161" s="75">
        <v>40</v>
      </c>
      <c r="I161" s="75" t="s">
        <v>79</v>
      </c>
      <c r="J161" s="76">
        <v>3000</v>
      </c>
      <c r="K161" s="76">
        <f t="shared" si="2"/>
        <v>120000</v>
      </c>
    </row>
    <row r="162" spans="6:11" ht="27" x14ac:dyDescent="0.25">
      <c r="F162" s="77">
        <v>153</v>
      </c>
      <c r="G162" s="33" t="s">
        <v>224</v>
      </c>
      <c r="H162" s="75">
        <v>1</v>
      </c>
      <c r="I162" s="75" t="s">
        <v>187</v>
      </c>
      <c r="J162" s="76">
        <v>96000</v>
      </c>
      <c r="K162" s="76">
        <f t="shared" si="2"/>
        <v>96000</v>
      </c>
    </row>
    <row r="163" spans="6:11" ht="27" x14ac:dyDescent="0.25">
      <c r="F163" s="77">
        <v>154</v>
      </c>
      <c r="G163" s="33" t="s">
        <v>225</v>
      </c>
      <c r="H163" s="75">
        <v>2</v>
      </c>
      <c r="I163" s="75" t="s">
        <v>187</v>
      </c>
      <c r="J163" s="76">
        <v>252000</v>
      </c>
      <c r="K163" s="76">
        <f t="shared" si="2"/>
        <v>504000</v>
      </c>
    </row>
    <row r="164" spans="6:11" ht="13.5" x14ac:dyDescent="0.25">
      <c r="F164" s="77">
        <v>155</v>
      </c>
      <c r="G164" s="33" t="s">
        <v>226</v>
      </c>
      <c r="H164" s="75">
        <v>7</v>
      </c>
      <c r="I164" s="75" t="s">
        <v>63</v>
      </c>
      <c r="J164" s="76">
        <v>180000</v>
      </c>
      <c r="K164" s="76">
        <f t="shared" si="2"/>
        <v>1260000</v>
      </c>
    </row>
    <row r="165" spans="6:11" ht="13.5" x14ac:dyDescent="0.25">
      <c r="F165" s="77">
        <v>156</v>
      </c>
      <c r="G165" s="33" t="s">
        <v>227</v>
      </c>
      <c r="H165" s="75">
        <v>1</v>
      </c>
      <c r="I165" s="75" t="s">
        <v>63</v>
      </c>
      <c r="J165" s="76">
        <v>247000</v>
      </c>
      <c r="K165" s="76">
        <f t="shared" si="2"/>
        <v>247000</v>
      </c>
    </row>
    <row r="166" spans="6:11" ht="13.5" x14ac:dyDescent="0.25">
      <c r="F166" s="77">
        <v>157</v>
      </c>
      <c r="G166" s="33" t="s">
        <v>228</v>
      </c>
      <c r="H166" s="75">
        <v>1</v>
      </c>
      <c r="I166" s="75" t="s">
        <v>63</v>
      </c>
      <c r="J166" s="76">
        <v>297000</v>
      </c>
      <c r="K166" s="76">
        <f t="shared" si="2"/>
        <v>297000</v>
      </c>
    </row>
    <row r="168" spans="6:11" x14ac:dyDescent="0.25">
      <c r="J168" s="85"/>
      <c r="K168" s="85"/>
    </row>
    <row r="169" spans="6:11" ht="12.75" customHeight="1" x14ac:dyDescent="0.25">
      <c r="J169" s="85" t="s">
        <v>234</v>
      </c>
      <c r="K169" s="85">
        <f>+K171/1.19</f>
        <v>37365000</v>
      </c>
    </row>
    <row r="170" spans="6:11" ht="12.75" customHeight="1" x14ac:dyDescent="0.25">
      <c r="J170" s="85" t="s">
        <v>235</v>
      </c>
      <c r="K170" s="85">
        <f>+K169*0.19</f>
        <v>7099350</v>
      </c>
    </row>
    <row r="171" spans="6:11" x14ac:dyDescent="0.25">
      <c r="J171" s="85" t="s">
        <v>236</v>
      </c>
      <c r="K171" s="85">
        <f>SUM(K7:K166)</f>
        <v>44464350</v>
      </c>
    </row>
    <row r="173" spans="6:11" ht="33.75" customHeight="1" x14ac:dyDescent="0.25">
      <c r="G173" s="86" t="s">
        <v>237</v>
      </c>
      <c r="H173" s="86"/>
      <c r="I173" s="86"/>
      <c r="J173" s="86"/>
      <c r="K173" s="86"/>
    </row>
  </sheetData>
  <mergeCells count="7">
    <mergeCell ref="F3:K3"/>
    <mergeCell ref="F2:K2"/>
    <mergeCell ref="F5:G5"/>
    <mergeCell ref="F78:G78"/>
    <mergeCell ref="F123:G123"/>
    <mergeCell ref="F133:G133"/>
    <mergeCell ref="G173:K1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22" sqref="E22"/>
    </sheetView>
  </sheetViews>
  <sheetFormatPr baseColWidth="10" defaultRowHeight="15" x14ac:dyDescent="0.25"/>
  <cols>
    <col min="1" max="1" width="26.85546875" style="11" customWidth="1"/>
    <col min="2" max="2" width="19.85546875" style="11" customWidth="1"/>
    <col min="3" max="3" width="16.28515625" style="11" customWidth="1"/>
    <col min="4" max="5" width="16.140625" style="11" customWidth="1"/>
    <col min="6" max="6" width="18.5703125" style="11" customWidth="1"/>
    <col min="7" max="7" width="20" style="11" customWidth="1"/>
    <col min="8" max="16384" width="11.42578125" style="11"/>
  </cols>
  <sheetData>
    <row r="1" spans="1:7" x14ac:dyDescent="0.25">
      <c r="A1" s="61" t="s">
        <v>13</v>
      </c>
      <c r="B1" s="61"/>
      <c r="C1" s="61"/>
    </row>
    <row r="2" spans="1:7" x14ac:dyDescent="0.25">
      <c r="A2" s="22"/>
      <c r="B2" s="14"/>
      <c r="C2" s="14"/>
    </row>
    <row r="3" spans="1:7" x14ac:dyDescent="0.25">
      <c r="A3" s="14" t="s">
        <v>19</v>
      </c>
      <c r="B3" s="14" t="s">
        <v>27</v>
      </c>
      <c r="C3" s="14"/>
    </row>
    <row r="4" spans="1:7" x14ac:dyDescent="0.25">
      <c r="A4" s="14"/>
      <c r="B4" s="14"/>
      <c r="C4" s="14"/>
    </row>
    <row r="5" spans="1:7" s="16" customFormat="1" ht="48" x14ac:dyDescent="0.25">
      <c r="A5" s="15"/>
      <c r="B5" s="20" t="s">
        <v>17</v>
      </c>
      <c r="C5" s="21" t="s">
        <v>20</v>
      </c>
      <c r="D5" s="21" t="s">
        <v>23</v>
      </c>
      <c r="E5" s="21" t="s">
        <v>22</v>
      </c>
      <c r="F5" s="21" t="s">
        <v>24</v>
      </c>
      <c r="G5" s="21" t="s">
        <v>3</v>
      </c>
    </row>
    <row r="6" spans="1:7" s="12" customFormat="1" ht="30" x14ac:dyDescent="0.25">
      <c r="A6" s="17" t="s">
        <v>0</v>
      </c>
      <c r="B6" s="18" t="str">
        <f>+PUNTAJE!B5</f>
        <v>SERVICIOS BIOMEDICOS DE NARIÑO</v>
      </c>
      <c r="C6" s="19">
        <f>+'REV ARITMETICA'!K171</f>
        <v>44464350</v>
      </c>
      <c r="D6" s="19">
        <f>+'REV ARITMETICA'!K170</f>
        <v>7099350</v>
      </c>
      <c r="E6" s="19">
        <f t="shared" ref="E6" si="0">+C6-D6</f>
        <v>37365000</v>
      </c>
      <c r="F6" s="23" t="s">
        <v>28</v>
      </c>
      <c r="G6" s="34">
        <f>+($D$11*$D$12)/E6</f>
        <v>90</v>
      </c>
    </row>
    <row r="7" spans="1:7" s="12" customFormat="1" x14ac:dyDescent="0.25">
      <c r="A7" s="28"/>
      <c r="B7" s="24"/>
      <c r="C7" s="25"/>
      <c r="D7" s="25"/>
      <c r="E7" s="25"/>
      <c r="F7" s="26"/>
      <c r="G7" s="27"/>
    </row>
    <row r="9" spans="1:7" x14ac:dyDescent="0.25">
      <c r="A9" s="13"/>
    </row>
    <row r="10" spans="1:7" x14ac:dyDescent="0.25">
      <c r="A10" s="11" t="s">
        <v>21</v>
      </c>
      <c r="B10" s="11" t="s">
        <v>28</v>
      </c>
    </row>
    <row r="11" spans="1:7" x14ac:dyDescent="0.25">
      <c r="A11" s="10" t="s">
        <v>29</v>
      </c>
      <c r="B11" s="65" t="s">
        <v>30</v>
      </c>
      <c r="C11" s="66"/>
      <c r="D11" s="31">
        <v>90</v>
      </c>
    </row>
    <row r="12" spans="1:7" x14ac:dyDescent="0.25">
      <c r="A12" s="10" t="s">
        <v>31</v>
      </c>
      <c r="B12" s="65" t="s">
        <v>32</v>
      </c>
      <c r="C12" s="66"/>
      <c r="D12" s="31">
        <f>+'REV ARITMETICA'!K169</f>
        <v>37365000</v>
      </c>
    </row>
    <row r="13" spans="1:7" x14ac:dyDescent="0.25">
      <c r="A13" s="42" t="s">
        <v>33</v>
      </c>
      <c r="B13" s="62" t="s">
        <v>34</v>
      </c>
      <c r="C13" s="63"/>
      <c r="D13" s="64"/>
    </row>
  </sheetData>
  <mergeCells count="4">
    <mergeCell ref="A1:C1"/>
    <mergeCell ref="B13:D13"/>
    <mergeCell ref="B12:C12"/>
    <mergeCell ref="B11:C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1" workbookViewId="0">
      <selection activeCell="F17" sqref="F17"/>
    </sheetView>
  </sheetViews>
  <sheetFormatPr baseColWidth="10" defaultRowHeight="15" x14ac:dyDescent="0.25"/>
  <cols>
    <col min="1" max="1" width="17.85546875" customWidth="1"/>
    <col min="2" max="2" width="28.7109375" customWidth="1"/>
    <col min="3" max="3" width="39.28515625" customWidth="1"/>
    <col min="4" max="4" width="31.5703125" customWidth="1"/>
    <col min="5" max="5" width="15.85546875" customWidth="1"/>
    <col min="6" max="6" width="31" customWidth="1"/>
  </cols>
  <sheetData>
    <row r="1" spans="1:6" x14ac:dyDescent="0.25">
      <c r="A1" s="48" t="s">
        <v>14</v>
      </c>
      <c r="B1" s="48"/>
      <c r="C1" s="48"/>
      <c r="D1" s="48"/>
      <c r="E1" s="48"/>
    </row>
    <row r="3" spans="1:6" s="4" customFormat="1" ht="33.75" x14ac:dyDescent="0.25">
      <c r="B3" s="3" t="s">
        <v>2</v>
      </c>
      <c r="C3" s="7" t="s">
        <v>15</v>
      </c>
      <c r="D3" s="7" t="s">
        <v>16</v>
      </c>
      <c r="E3" s="32" t="s">
        <v>1</v>
      </c>
      <c r="F3" s="32" t="s">
        <v>18</v>
      </c>
    </row>
    <row r="4" spans="1:6" s="4" customFormat="1" ht="30" x14ac:dyDescent="0.25">
      <c r="A4" s="5" t="s">
        <v>0</v>
      </c>
      <c r="B4" s="40" t="str">
        <f>+PUNTAJE!B5</f>
        <v>SERVICIOS BIOMEDICOS DE NARIÑO</v>
      </c>
      <c r="C4" s="33" t="s">
        <v>239</v>
      </c>
      <c r="D4" s="33" t="s">
        <v>8</v>
      </c>
      <c r="E4" s="32">
        <v>10</v>
      </c>
      <c r="F4" s="40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PUNTAJE</vt:lpstr>
      <vt:lpstr>CRITERIOS</vt:lpstr>
      <vt:lpstr>REV ARITMETICA</vt:lpstr>
      <vt:lpstr>COD. ECONOMICAS</vt:lpstr>
      <vt:lpstr>IND.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2021-06-09T16:31:40Z</dcterms:modified>
</cp:coreProperties>
</file>