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OSE MANUEL\Downloads\"/>
    </mc:Choice>
  </mc:AlternateContent>
  <xr:revisionPtr revIDLastSave="0" documentId="13_ncr:1_{3467347B-98AB-458F-A0C2-EA6524C41519}" xr6:coauthVersionLast="45" xr6:coauthVersionMax="45" xr10:uidLastSave="{00000000-0000-0000-0000-000000000000}"/>
  <bookViews>
    <workbookView xWindow="-120" yWindow="-120" windowWidth="20730" windowHeight="11160" activeTab="2" xr2:uid="{9C230DA9-0DF6-4E96-9631-20C9FB9FA855}"/>
  </bookViews>
  <sheets>
    <sheet name="PUNTAJE" sheetId="6" r:id="rId1"/>
    <sheet name="CRITERIOS" sheetId="7" r:id="rId2"/>
    <sheet name="COD. ECONOMICAS" sheetId="1" r:id="rId3"/>
    <sheet name="EXP. PONDERABLE" sheetId="9" r:id="rId4"/>
    <sheet name="IND. NACIONAL" sheetId="3" r:id="rId5"/>
    <sheet name="DISCAPACIDAD" sheetId="4"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9" l="1"/>
  <c r="E12" i="9"/>
  <c r="C3" i="9"/>
  <c r="H5" i="6" l="1"/>
  <c r="G5" i="6" l="1"/>
  <c r="E18" i="9"/>
  <c r="E11" i="9"/>
  <c r="E10" i="9"/>
  <c r="E13" i="9" l="1"/>
  <c r="E19" i="9"/>
  <c r="B4" i="4" l="1"/>
  <c r="E9" i="1" l="1"/>
  <c r="B18" i="1" s="1"/>
  <c r="B11" i="1"/>
  <c r="B10" i="1"/>
  <c r="B9" i="1"/>
  <c r="G9" i="1" l="1"/>
  <c r="F5" i="6" s="1"/>
  <c r="C5" i="6" s="1"/>
  <c r="E2" i="7" l="1"/>
  <c r="B4" i="3"/>
  <c r="E5" i="6" l="1"/>
</calcChain>
</file>

<file path=xl/sharedStrings.xml><?xml version="1.0" encoding="utf-8"?>
<sst xmlns="http://schemas.openxmlformats.org/spreadsheetml/2006/main" count="118" uniqueCount="91">
  <si>
    <t>PROPONENTE 1</t>
  </si>
  <si>
    <t>PROPONENTE 2</t>
  </si>
  <si>
    <t>CALIFICACION</t>
  </si>
  <si>
    <t>NOMBRE</t>
  </si>
  <si>
    <t>ASIGNACION DE PUNTAJE</t>
  </si>
  <si>
    <t>PUNTAJE TOTAL</t>
  </si>
  <si>
    <t>CONDICIONES ECONOMICAS</t>
  </si>
  <si>
    <t>APOYO A LA INDUSTRIA NACIONAL</t>
  </si>
  <si>
    <t>PERSONAL EN SITUACION DE DISCAPACIDAD</t>
  </si>
  <si>
    <t>CALIFICACION DE LOS OFERENTES HABILITADOS</t>
  </si>
  <si>
    <t>CUMPLE</t>
  </si>
  <si>
    <t>NOMBRE DEL PROPONENTE</t>
  </si>
  <si>
    <t>REQUISITOS HABILITANTES</t>
  </si>
  <si>
    <t>REVISION ARITMETICA DE LA PROPUESTA</t>
  </si>
  <si>
    <t>CRITERIOS</t>
  </si>
  <si>
    <t>PUNTAJES PARCIALES</t>
  </si>
  <si>
    <t xml:space="preserve"> CALIFICACION DE  LAS CONDICIONES ECONOMICAS - PRECIO</t>
  </si>
  <si>
    <t xml:space="preserve"> CALIFICACION DE  APOYO A LA INDUSTRIA NACIONAL</t>
  </si>
  <si>
    <t>PRESENTA MANIFESTACION QUE LOS BIENES Y SERVICIOS A SUMINISTRAR SON DE ORIGEN NACIONAL O TRATO NACIONAL SEGÚN LA LEY 816 DE 2003</t>
  </si>
  <si>
    <t>BIENES O SERVICIOS NACIONALES / BIENES O SERVICIOS EXTRANJEROS</t>
  </si>
  <si>
    <t xml:space="preserve"> CALIFICACION DE PERSONAL EN SITUACION DE DISCAPACIDAD</t>
  </si>
  <si>
    <t>MANIFESTACION VINCULACION LABORAL DE PERSONAL EN SITUACION DE DISCAPACIDAD DENTRO DE SU PLANTA DE PERSONAL SEGÚN DECRETO 392 DE 26-02-2018</t>
  </si>
  <si>
    <t>QUIEN CERTIFICA</t>
  </si>
  <si>
    <t>NUMERO DE PERSONAS ACREDITADAS CON DISCAPACIDAD EN SU PLANTA DE PERSONAL</t>
  </si>
  <si>
    <t xml:space="preserve">PROPONENTE 2 </t>
  </si>
  <si>
    <t>PROPONENTE</t>
  </si>
  <si>
    <t>NOTA</t>
  </si>
  <si>
    <t>PROPONENTE 3</t>
  </si>
  <si>
    <t>VALOR TRM</t>
  </si>
  <si>
    <t>METODO ASIGNADO</t>
  </si>
  <si>
    <t>PRESENTA PROPUESTA ECONOMICA Y PRECIO OFRECIDO EN LA PROPUESTA</t>
  </si>
  <si>
    <t>DISCREPANCIAS ENTRE VALOR EN LETRAS Y NUMEROS</t>
  </si>
  <si>
    <t>VALOR PROPUESTA DESPUES DE CORRECCION ARITMETICA</t>
  </si>
  <si>
    <t>https://www.datos.gov.co/Econom-a-y-Finanzas/Tasa-de-Cambio-Representativa-del-Mercado-Historic/mcec-87by</t>
  </si>
  <si>
    <t>FECHA  PUBLICACION DEL INFORME DE EVALUACION DE REQUISITOS HABILITANTES DEFINITIVO</t>
  </si>
  <si>
    <t>MEDIA ARITMETICA</t>
  </si>
  <si>
    <t>CALCULO PROMEDIO ARITMETICO (PA)</t>
  </si>
  <si>
    <t>FORMULA</t>
  </si>
  <si>
    <t>PA=(P1+P2+P3+P4)/n</t>
  </si>
  <si>
    <t>Cada uno de los valores de las propuestas corregidas
aritméticamente SIN INCLUIR EL VALOR DEL IVA</t>
  </si>
  <si>
    <t>P1, P2,P3,P4=</t>
  </si>
  <si>
    <t>n=</t>
  </si>
  <si>
    <t>VALOR PROPUESTA DESPUES DE CORRECCION ARITMETICA SIN IVA</t>
  </si>
  <si>
    <t>IVA SOBRE LA UTILIDAD DE LA PROPUESTA</t>
  </si>
  <si>
    <t>PA=</t>
  </si>
  <si>
    <t>FORMULA PARA LA ASIGNACION DEL PUNTAJE</t>
  </si>
  <si>
    <t>NOTA: Pe=Propuesta evaluada sin iva</t>
  </si>
  <si>
    <t>NACIONALES</t>
  </si>
  <si>
    <t>FECHA DE EXPEDICION</t>
  </si>
  <si>
    <t>VIGENCIA</t>
  </si>
  <si>
    <t>VIGENTE</t>
  </si>
  <si>
    <t>P=100-((PA-Pe)/PA) X 100</t>
  </si>
  <si>
    <t>No EXPERIENCIA</t>
  </si>
  <si>
    <t>CONTRATO</t>
  </si>
  <si>
    <t>AREA</t>
  </si>
  <si>
    <t>% PARTICIPACION</t>
  </si>
  <si>
    <t>TOTAL M2</t>
  </si>
  <si>
    <t>ACREDITACION 1</t>
  </si>
  <si>
    <t>ACREDITACION 2</t>
  </si>
  <si>
    <t>FOLIOS</t>
  </si>
  <si>
    <t>CERTIFICACION</t>
  </si>
  <si>
    <t>TOTAL</t>
  </si>
  <si>
    <t>CONDICIONES DE EXPERIENCIA PONDERABLE</t>
  </si>
  <si>
    <t>ACTA DE LIQUIDACION</t>
  </si>
  <si>
    <t>LAS PROPUESTAS QUE SUPEREN EL VALOR DEL PRESUPUESTO OFICIAL O ESTÉN POR DEBAJO DEL 90% DEL VALOR DEL MISMO, SERÁN DECLARADAS COMO NO ADMISIBLES Y SERÁN  RECHAZADAS</t>
  </si>
  <si>
    <t>CUMPLE -NO ESTA POR DEBAJO DEL 90% DEL VALOR DEL PRESUPUESTO OFICIAL</t>
  </si>
  <si>
    <t>CONSORCIO INTEROBRAS 2021</t>
  </si>
  <si>
    <t>CUMPLE - DOCUMENTO 1 A 2  ANEXO 3 PROPUESTA ECONOMICA PRECIO OFRECIDO $ 94,497,900</t>
  </si>
  <si>
    <t>CUMPLE  - NO PRESENTA ERROR ARITMETICO: VALOR OFERTADO $94,497,900 - VALOR CORRECCION ARITMETICA $94,497,900,</t>
  </si>
  <si>
    <t>MARTES 24 DE SEPTIEMBRE DE 2020</t>
  </si>
  <si>
    <t>DIA HABIL POSTERIOR A LA FECHA PREVISTA PARA LA PUBLICACION DEL INFORME DE EVALUACION DE REQUISITOS HABILITANTES DEFINITIVO</t>
  </si>
  <si>
    <t>MIERCOLES 25 DE SEPTIEMBRE DE 2020</t>
  </si>
  <si>
    <t>numero de propuestas:  1</t>
  </si>
  <si>
    <t xml:space="preserve">Experiencia especifica por área en metros cuadrados de construcción, ampliación y/o adecuación de edificios educativos, deportivos, institucionales o comerciales, públicos o privados
</t>
  </si>
  <si>
    <t xml:space="preserve">Experiencia especifica por área en metros cuadrados de construcción, ampliación y/o adecuación de obras de
urbanismo, intervención de espacio público y/o espacios deportivos </t>
  </si>
  <si>
    <t>CONTRATO 2110077 INTRERVENTORIA TECNICA, ADMINISTRATIVA Y FINACIERA A LA CONSTRUCCION DEL JARDIN INFANTIL ENGATIVA EN LA LOCALIDAD DE ENGATIVA EN LA CIUDAD DE BOGOTA D.C.</t>
  </si>
  <si>
    <t>INTERVENTORIA TECNICA, ADMINISTRATIVA Y DE CONTROL PRESUPUESTAL PARA LOS ESTUDIOS TECNICOS DISEÑOS Y CONSTRUCCION DE INFRAESTRUCTURAS EDUCATIVAS EN LAS I.E. CHAPINERO SEDE PRINCIPAL LOCALIZADA EN EL CORREGIMIENTO DE CHAPINERO Y EN LA I.E. GUACIRCO SEDE PRINCIPAL LOCALIZDA EN EL CORREGIMIENTO DE GUACIRCO, MUNICIPIO DE NEIVA DEPARTAMENTO NEIVA</t>
  </si>
  <si>
    <t>INTERVENTORIA INTEGRAL (ADMINISTRATIVA, FINANCIERA, CONTABLE, AMBIENTAL, SOCIAL, JURIDICA Y TECNICA) DE LA EJECUCION DE ESTUDIOS. DISEÑOS, CONSTRUCCION Y PUESTA EN FUNCIONAMIENTO DE UN CENTRO DE DESARROLLO INFANTIL - UBICADO EN LA CIUDADELA REAL DEL CARIBE EN EL MUNICIPIO DE MALAMBO DEPARTAMENTO DEL ATLANTICO</t>
  </si>
  <si>
    <t>INTERVENTORIA INTEGRAL (ADMINISTRATIVA, FINANCIERA, CONTABLE, AMBIENTAL, SOCIAL, JURIDICA Y TECNICA) A LOS ESTUDIOS, DISEÑOS, CONSTRUCCION Y PUESTA EN FUNCIONAMIENTO DE PARQUE RECREO DEPORTIVO UBICADO EN LA URBANIZACION LA PROSPERIDAD EN EL MUNICIPIO DE EL AGRADO, UN PARQUE RECREO DEPORTIVO UBICADO EN LA URBANIZACION IV CENTENARIO EN EL MUNICIPIO NEIVA, DEPARTAMENTO DE HUILA, UN PARQUE RECREO DEPORTIVO UBICADO EN LA URBANIZACION VILLA ESPAÑA EN EL MUNICIPIO CARMEN DE APICALA, DEPARTAMENTO DE TOLIMA Y UN PARQUE RECREO DEPORTIVO UBICADO EN LA URBANIZACION CONTIGO CON TODO EN EL MUNICIPIO FUSAGASUGA, DEPARTAMENTO DE CUNDINAMARCA.</t>
  </si>
  <si>
    <t>AREA MAYOR A 1600 M2</t>
  </si>
  <si>
    <t>AREA MAYOR A 6000 M2</t>
  </si>
  <si>
    <t>ANEXO EXPERIENCIA PONDERABLE</t>
  </si>
  <si>
    <t>CUMPLE FOLIO 1 A 2 ARCHIVO ANEXO 6 EXPERIENCIA PONDERABLE DEL PROPONENTE</t>
  </si>
  <si>
    <t xml:space="preserve"> FOLIOS 1 AL 23 ARCHIVO PARTE 18 EXPERIENCIA PONDERABLE</t>
  </si>
  <si>
    <t xml:space="preserve"> FOLIOS 24 AL 67 ARCHIVO PARTE 18 EXPERIENCIA PONDERABLE</t>
  </si>
  <si>
    <t xml:space="preserve"> FOLIOS 68 AL 139 ARCHIVO PARTE 18 EXPERIENCIA PONDERABLE</t>
  </si>
  <si>
    <t xml:space="preserve"> FOLIOS 140 AL 211 ARCHIVO PARTE 18 EXPERIENCIA PONDERABLE</t>
  </si>
  <si>
    <t>PRESENTA - FOLIO 1 DOCUMENTO "CERTIFCACIÓN INDISTRIA NACIONAL</t>
  </si>
  <si>
    <t>CERTIFICA QUE PERSONAL PARA ATENDER EJECUCIÓN DE CONTRATO ES 100% NACIONAL</t>
  </si>
  <si>
    <t>PRESENTA - DOCUMENTO 1 FOLIO "ARCHIVO" DISCAPACITADO 14 OCT 2020"</t>
  </si>
  <si>
    <t>IVAN MANUEL ARANGO PAEZ - COORDINADOR  DEL GRUPO DE ATENCIÓN AL CIUDADANO Y TRAMITES DE LA DIRECCIÓN TERRITORAL DE BOGOTÁ  -  MINISTERIO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</si>
</sst>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9"/>
      <color theme="1"/>
      <name val="Calibri"/>
      <family val="2"/>
      <scheme val="minor"/>
    </font>
    <font>
      <u/>
      <sz val="11"/>
      <color theme="10"/>
      <name val="Calibri"/>
      <family val="2"/>
      <scheme val="minor"/>
    </font>
    <font>
      <b/>
      <sz val="8"/>
      <color theme="1"/>
      <name val="Calibri"/>
      <family val="2"/>
      <scheme val="minor"/>
    </font>
    <font>
      <b/>
      <sz val="18"/>
      <color theme="1"/>
      <name val="Calibri"/>
      <family val="2"/>
      <scheme val="minor"/>
    </font>
    <font>
      <b/>
      <sz val="24"/>
      <color theme="1"/>
      <name val="Calibri"/>
      <family val="2"/>
      <scheme val="minor"/>
    </font>
    <font>
      <b/>
      <sz val="14"/>
      <color theme="1"/>
      <name val="Calibri"/>
      <family val="2"/>
      <scheme val="minor"/>
    </font>
    <font>
      <b/>
      <sz val="10"/>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3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left" vertical="center"/>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wrapText="1"/>
    </xf>
    <xf numFmtId="4" fontId="0" fillId="0" borderId="1" xfId="0" applyNumberFormat="1" applyBorder="1" applyAlignment="1">
      <alignment vertical="center"/>
    </xf>
    <xf numFmtId="4" fontId="0" fillId="0" borderId="1" xfId="0" applyNumberFormat="1" applyBorder="1"/>
    <xf numFmtId="4" fontId="0" fillId="0" borderId="0" xfId="0" applyNumberFormat="1"/>
    <xf numFmtId="4" fontId="0" fillId="0" borderId="0" xfId="0" applyNumberFormat="1" applyAlignment="1">
      <alignment vertical="center"/>
    </xf>
    <xf numFmtId="0" fontId="0" fillId="0" borderId="0" xfId="0" applyAlignment="1">
      <alignment horizontal="left" vertical="center"/>
    </xf>
    <xf numFmtId="4" fontId="1" fillId="0" borderId="0" xfId="0" applyNumberFormat="1" applyFont="1"/>
    <xf numFmtId="0" fontId="3" fillId="0" borderId="1" xfId="0" applyFont="1" applyBorder="1" applyAlignment="1">
      <alignment vertical="center" wrapText="1"/>
    </xf>
    <xf numFmtId="0" fontId="0" fillId="0" borderId="1" xfId="0" applyBorder="1" applyAlignment="1">
      <alignment horizontal="left" vertical="center"/>
    </xf>
    <xf numFmtId="0" fontId="0" fillId="0" borderId="1" xfId="0" applyBorder="1" applyAlignment="1">
      <alignment vertical="center" wrapText="1"/>
    </xf>
    <xf numFmtId="4" fontId="0" fillId="0" borderId="1" xfId="0" applyNumberForma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4" fontId="1" fillId="0" borderId="0" xfId="0" applyNumberFormat="1" applyFont="1" applyAlignment="1">
      <alignment horizontal="left"/>
    </xf>
    <xf numFmtId="0" fontId="0" fillId="0" borderId="1" xfId="0" applyBorder="1" applyAlignment="1">
      <alignment horizontal="center" vertical="center"/>
    </xf>
    <xf numFmtId="4" fontId="1" fillId="0" borderId="0" xfId="0" applyNumberFormat="1" applyFont="1" applyAlignment="1">
      <alignment horizontal="center" vertical="center"/>
    </xf>
    <xf numFmtId="4" fontId="0" fillId="0" borderId="0" xfId="0" applyNumberFormat="1" applyAlignment="1">
      <alignment horizontal="center" vertical="center"/>
    </xf>
    <xf numFmtId="4" fontId="1" fillId="0" borderId="1" xfId="0" applyNumberFormat="1" applyFont="1" applyBorder="1" applyAlignment="1">
      <alignment horizontal="left" vertical="center"/>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5" fillId="0" borderId="0" xfId="1"/>
    <xf numFmtId="4" fontId="0" fillId="0" borderId="0" xfId="0" applyNumberFormat="1" applyAlignment="1">
      <alignment horizontal="left" vertical="center"/>
    </xf>
    <xf numFmtId="4" fontId="6" fillId="0" borderId="0" xfId="0" applyNumberFormat="1" applyFont="1" applyAlignment="1">
      <alignment horizontal="left" vertical="center" wrapText="1"/>
    </xf>
    <xf numFmtId="4" fontId="6" fillId="0" borderId="0" xfId="0" applyNumberFormat="1" applyFont="1" applyAlignment="1">
      <alignment vertical="center" wrapText="1"/>
    </xf>
    <xf numFmtId="4" fontId="6" fillId="0" borderId="1" xfId="0" applyNumberFormat="1" applyFont="1" applyBorder="1" applyAlignment="1">
      <alignment vertical="center" wrapText="1"/>
    </xf>
    <xf numFmtId="4" fontId="1" fillId="0" borderId="1" xfId="0" applyNumberFormat="1" applyFont="1" applyBorder="1"/>
    <xf numFmtId="4" fontId="2" fillId="0" borderId="1" xfId="0" applyNumberFormat="1" applyFont="1" applyBorder="1" applyAlignment="1">
      <alignment vertical="center"/>
    </xf>
    <xf numFmtId="4" fontId="1" fillId="0" borderId="0" xfId="0" applyNumberFormat="1" applyFont="1" applyBorder="1" applyAlignment="1">
      <alignment horizontal="left" vertical="center" wrapText="1"/>
    </xf>
    <xf numFmtId="4" fontId="1" fillId="0" borderId="0" xfId="0" applyNumberFormat="1" applyFont="1" applyBorder="1" applyAlignment="1">
      <alignment horizontal="right" vertical="center"/>
    </xf>
    <xf numFmtId="4" fontId="2" fillId="0" borderId="0" xfId="0" applyNumberFormat="1" applyFont="1" applyBorder="1" applyAlignment="1">
      <alignment vertical="center"/>
    </xf>
    <xf numFmtId="4" fontId="0" fillId="0" borderId="0" xfId="0" applyNumberFormat="1" applyBorder="1" applyAlignment="1">
      <alignment vertical="center"/>
    </xf>
    <xf numFmtId="4" fontId="0" fillId="0" borderId="0" xfId="0" applyNumberFormat="1" applyFont="1" applyBorder="1" applyAlignment="1">
      <alignment horizontal="left" vertical="center"/>
    </xf>
    <xf numFmtId="14" fontId="0" fillId="0" borderId="1" xfId="0" applyNumberFormat="1" applyBorder="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0" fontId="1" fillId="0" borderId="0" xfId="0" applyFont="1" applyAlignment="1">
      <alignment horizontal="left"/>
    </xf>
    <xf numFmtId="0" fontId="0" fillId="0" borderId="1"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3" borderId="15"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 xfId="0" applyFont="1" applyFill="1" applyBorder="1" applyAlignment="1">
      <alignment vertical="center" wrapText="1"/>
    </xf>
    <xf numFmtId="4" fontId="3" fillId="3" borderId="1" xfId="0" applyNumberFormat="1" applyFont="1" applyFill="1" applyBorder="1" applyAlignment="1">
      <alignment horizontal="center" vertical="center"/>
    </xf>
    <xf numFmtId="9" fontId="3" fillId="3" borderId="1" xfId="0" applyNumberFormat="1" applyFont="1" applyFill="1" applyBorder="1" applyAlignment="1">
      <alignment horizontal="center" vertical="center"/>
    </xf>
    <xf numFmtId="4" fontId="3" fillId="3" borderId="16" xfId="0" applyNumberFormat="1"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2" xfId="0" applyFont="1" applyFill="1" applyBorder="1" applyAlignment="1">
      <alignment vertical="center" wrapText="1"/>
    </xf>
    <xf numFmtId="4" fontId="3" fillId="3" borderId="2" xfId="0" applyNumberFormat="1" applyFont="1" applyFill="1" applyBorder="1" applyAlignment="1">
      <alignment horizontal="center" vertical="center"/>
    </xf>
    <xf numFmtId="9" fontId="3" fillId="3" borderId="2" xfId="0" applyNumberFormat="1" applyFont="1"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4" fontId="9" fillId="4" borderId="1" xfId="0" applyNumberFormat="1" applyFont="1" applyFill="1" applyBorder="1"/>
    <xf numFmtId="0" fontId="11" fillId="0" borderId="0" xfId="0" applyFont="1"/>
    <xf numFmtId="0" fontId="9" fillId="4" borderId="13" xfId="0" applyFont="1" applyFill="1" applyBorder="1" applyAlignme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4" fontId="11" fillId="0" borderId="0" xfId="0" applyNumberFormat="1" applyFont="1" applyAlignment="1">
      <alignment horizontal="center" vertical="center"/>
    </xf>
    <xf numFmtId="0" fontId="0" fillId="3" borderId="1" xfId="0"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xf numFmtId="0" fontId="3" fillId="0" borderId="0" xfId="0" applyFont="1" applyFill="1"/>
    <xf numFmtId="4" fontId="0" fillId="0" borderId="1" xfId="0" applyNumberFormat="1" applyBorder="1" applyAlignment="1">
      <alignment horizontal="center"/>
    </xf>
    <xf numFmtId="4" fontId="0" fillId="0" borderId="2" xfId="0" applyNumberFormat="1" applyBorder="1" applyAlignment="1">
      <alignment horizontal="center" vertical="center" wrapText="1"/>
    </xf>
    <xf numFmtId="4" fontId="0" fillId="0" borderId="3" xfId="0" applyNumberFormat="1" applyBorder="1" applyAlignment="1">
      <alignment horizontal="center" vertical="center" wrapText="1"/>
    </xf>
    <xf numFmtId="4" fontId="0" fillId="2" borderId="2" xfId="0" applyNumberFormat="1" applyFill="1" applyBorder="1" applyAlignment="1">
      <alignment horizontal="center"/>
    </xf>
    <xf numFmtId="4" fontId="0" fillId="2" borderId="4" xfId="0" applyNumberFormat="1" applyFill="1" applyBorder="1" applyAlignment="1">
      <alignment horizontal="center"/>
    </xf>
    <xf numFmtId="4" fontId="0" fillId="2" borderId="3" xfId="0" applyNumberFormat="1" applyFill="1" applyBorder="1" applyAlignment="1">
      <alignment horizontal="center"/>
    </xf>
    <xf numFmtId="0" fontId="1"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Fill="1" applyBorder="1" applyAlignment="1">
      <alignment horizontal="left" vertical="center" wrapText="1"/>
    </xf>
    <xf numFmtId="0" fontId="3" fillId="0" borderId="1" xfId="0" applyFont="1" applyFill="1" applyBorder="1" applyAlignment="1">
      <alignment horizontal="left" vertical="center" wrapText="1"/>
    </xf>
    <xf numFmtId="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4" fontId="1" fillId="0" borderId="0" xfId="0" applyNumberFormat="1" applyFont="1" applyAlignment="1">
      <alignment horizontal="left"/>
    </xf>
    <xf numFmtId="4" fontId="0" fillId="0" borderId="1" xfId="0" applyNumberFormat="1" applyBorder="1" applyAlignment="1">
      <alignment horizontal="left" vertical="center" wrapText="1"/>
    </xf>
    <xf numFmtId="4" fontId="0" fillId="0" borderId="1" xfId="0" applyNumberFormat="1" applyBorder="1" applyAlignment="1">
      <alignment horizontal="left"/>
    </xf>
    <xf numFmtId="4" fontId="1" fillId="0" borderId="1" xfId="0" applyNumberFormat="1" applyFont="1" applyBorder="1" applyAlignment="1">
      <alignment horizontal="left"/>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4" borderId="15" xfId="0" applyFont="1" applyFill="1" applyBorder="1" applyAlignment="1">
      <alignment horizontal="right"/>
    </xf>
    <xf numFmtId="0" fontId="9" fillId="4" borderId="1" xfId="0" applyFont="1" applyFill="1" applyBorder="1" applyAlignment="1">
      <alignment horizontal="right"/>
    </xf>
    <xf numFmtId="4" fontId="11" fillId="4" borderId="1" xfId="0" applyNumberFormat="1" applyFont="1" applyFill="1" applyBorder="1" applyAlignment="1">
      <alignment horizontal="center" vertical="center"/>
    </xf>
    <xf numFmtId="4" fontId="11" fillId="4" borderId="16" xfId="0" applyNumberFormat="1" applyFont="1" applyFill="1" applyBorder="1" applyAlignment="1">
      <alignment horizontal="center" vertical="center"/>
    </xf>
    <xf numFmtId="4" fontId="11" fillId="4" borderId="13" xfId="0" applyNumberFormat="1" applyFont="1" applyFill="1" applyBorder="1" applyAlignment="1">
      <alignment horizontal="center" vertical="center"/>
    </xf>
    <xf numFmtId="4" fontId="11" fillId="4" borderId="14" xfId="0" applyNumberFormat="1"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3" xfId="0" applyFont="1" applyFill="1" applyBorder="1" applyAlignment="1">
      <alignment horizontal="right"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8"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4" fontId="0" fillId="5" borderId="1" xfId="0" applyNumberFormat="1" applyFill="1" applyBorder="1" applyAlignment="1">
      <alignment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6D4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atos.gov.co/Econom-a-y-Finanzas/Tasa-de-Cambio-Representativa-del-Mercado-Historic/mcec-87b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4D69E-38B4-42AA-920D-6730FE6C2DEA}">
  <dimension ref="A1:J7"/>
  <sheetViews>
    <sheetView workbookViewId="0">
      <selection activeCell="I7" sqref="I7"/>
    </sheetView>
  </sheetViews>
  <sheetFormatPr baseColWidth="10" defaultRowHeight="15" x14ac:dyDescent="0.25"/>
  <cols>
    <col min="1" max="1" width="15" bestFit="1" customWidth="1"/>
    <col min="2" max="2" width="26.140625" customWidth="1"/>
    <col min="4" max="4" width="1.28515625" customWidth="1"/>
    <col min="5" max="5" width="13.5703125" customWidth="1"/>
    <col min="6" max="7" width="17.85546875" customWidth="1"/>
    <col min="8" max="8" width="15.42578125" customWidth="1"/>
    <col min="9" max="9" width="20.7109375" customWidth="1"/>
  </cols>
  <sheetData>
    <row r="1" spans="1:10" x14ac:dyDescent="0.25">
      <c r="A1" s="88" t="s">
        <v>9</v>
      </c>
      <c r="B1" s="88"/>
      <c r="C1" s="88"/>
      <c r="D1" s="88"/>
      <c r="E1" s="88"/>
      <c r="F1" s="88"/>
      <c r="G1" s="51"/>
    </row>
    <row r="3" spans="1:10" ht="15" customHeight="1" x14ac:dyDescent="0.25">
      <c r="A3" s="89"/>
      <c r="B3" s="90"/>
      <c r="C3" s="83" t="s">
        <v>5</v>
      </c>
      <c r="D3" s="85"/>
      <c r="E3" s="82" t="s">
        <v>15</v>
      </c>
      <c r="F3" s="82"/>
      <c r="G3" s="82"/>
      <c r="H3" s="82"/>
      <c r="I3" s="82"/>
    </row>
    <row r="4" spans="1:10" s="1" customFormat="1" ht="45" x14ac:dyDescent="0.25">
      <c r="A4" s="91"/>
      <c r="B4" s="92"/>
      <c r="C4" s="84"/>
      <c r="D4" s="86"/>
      <c r="E4" s="14" t="s">
        <v>14</v>
      </c>
      <c r="F4" s="14" t="s">
        <v>6</v>
      </c>
      <c r="G4" s="14" t="s">
        <v>62</v>
      </c>
      <c r="H4" s="14" t="s">
        <v>7</v>
      </c>
      <c r="I4" s="14" t="s">
        <v>8</v>
      </c>
      <c r="J4" s="2"/>
    </row>
    <row r="5" spans="1:10" s="5" customFormat="1" ht="30" x14ac:dyDescent="0.25">
      <c r="A5" s="6" t="s">
        <v>0</v>
      </c>
      <c r="B5" s="10" t="s">
        <v>66</v>
      </c>
      <c r="C5" s="15">
        <f>+F5+G5+H5+I5</f>
        <v>200</v>
      </c>
      <c r="D5" s="86"/>
      <c r="E5" s="15">
        <f>+CRITERIOS!J4</f>
        <v>0</v>
      </c>
      <c r="F5" s="15">
        <f>+'COD. ECONOMICAS'!G9</f>
        <v>100</v>
      </c>
      <c r="G5" s="15">
        <f>+'EXP. PONDERABLE'!E14+'EXP. PONDERABLE'!E20</f>
        <v>78</v>
      </c>
      <c r="H5" s="129">
        <f>+'IND. NACIONAL'!E4</f>
        <v>20</v>
      </c>
      <c r="I5" s="129">
        <v>2</v>
      </c>
    </row>
    <row r="6" spans="1:10" s="19" customFormat="1" x14ac:dyDescent="0.25">
      <c r="A6" s="7" t="s">
        <v>24</v>
      </c>
      <c r="B6" s="11"/>
      <c r="C6" s="15"/>
      <c r="D6" s="87"/>
      <c r="E6" s="8"/>
      <c r="F6" s="15"/>
      <c r="G6" s="15"/>
      <c r="H6" s="15"/>
      <c r="I6" s="15"/>
    </row>
    <row r="7" spans="1:10" s="19" customFormat="1" x14ac:dyDescent="0.25">
      <c r="A7" s="22" t="s">
        <v>27</v>
      </c>
      <c r="B7" s="26"/>
      <c r="C7" s="15"/>
      <c r="D7"/>
      <c r="E7" s="24"/>
      <c r="F7" s="15"/>
      <c r="G7" s="15"/>
      <c r="H7" s="15"/>
      <c r="I7" s="15"/>
    </row>
  </sheetData>
  <mergeCells count="5">
    <mergeCell ref="E3:I3"/>
    <mergeCell ref="C3:C4"/>
    <mergeCell ref="D3:D6"/>
    <mergeCell ref="A1:F1"/>
    <mergeCell ref="A3:B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AC80-C566-41B3-AFA9-180CB9A34200}">
  <dimension ref="A2:R10"/>
  <sheetViews>
    <sheetView topLeftCell="A4" zoomScale="80" zoomScaleNormal="80" workbookViewId="0">
      <selection activeCell="J6" sqref="J6:M6"/>
    </sheetView>
  </sheetViews>
  <sheetFormatPr baseColWidth="10" defaultRowHeight="15" x14ac:dyDescent="0.25"/>
  <cols>
    <col min="1" max="1" width="3.5703125" style="5" customWidth="1"/>
    <col min="2" max="8" width="11.42578125" style="5"/>
    <col min="9" max="9" width="2.140625" style="5" customWidth="1"/>
    <col min="10" max="13" width="11.42578125" style="5"/>
    <col min="14" max="14" width="2.28515625" style="5" customWidth="1"/>
    <col min="15" max="18" width="11.42578125" style="5"/>
    <col min="19" max="19" width="4.28515625" style="5" customWidth="1"/>
    <col min="20" max="16384" width="11.42578125" style="5"/>
  </cols>
  <sheetData>
    <row r="2" spans="1:18" x14ac:dyDescent="0.25">
      <c r="A2" s="6"/>
      <c r="B2" s="99" t="s">
        <v>11</v>
      </c>
      <c r="C2" s="99"/>
      <c r="D2" s="99"/>
      <c r="E2" s="95" t="str">
        <f>+PUNTAJE!B5</f>
        <v>CONSORCIO INTEROBRAS 2021</v>
      </c>
      <c r="F2" s="95"/>
      <c r="G2" s="95"/>
      <c r="H2" s="95"/>
      <c r="J2" s="95"/>
      <c r="K2" s="95"/>
      <c r="L2" s="95"/>
      <c r="M2" s="95"/>
      <c r="O2" s="95"/>
      <c r="P2" s="95"/>
      <c r="Q2" s="95"/>
      <c r="R2" s="95"/>
    </row>
    <row r="4" spans="1:18" x14ac:dyDescent="0.25">
      <c r="A4" s="6"/>
      <c r="B4" s="99" t="s">
        <v>12</v>
      </c>
      <c r="C4" s="99"/>
      <c r="D4" s="99"/>
      <c r="E4" s="96" t="s">
        <v>10</v>
      </c>
      <c r="F4" s="96"/>
      <c r="G4" s="96"/>
      <c r="H4" s="96"/>
      <c r="J4" s="96"/>
      <c r="K4" s="96"/>
      <c r="L4" s="96"/>
      <c r="M4" s="96"/>
      <c r="O4" s="96"/>
      <c r="P4" s="96"/>
      <c r="Q4" s="96"/>
      <c r="R4" s="96"/>
    </row>
    <row r="5" spans="1:18" ht="106.5" customHeight="1" x14ac:dyDescent="0.25">
      <c r="A5" s="6">
        <v>1</v>
      </c>
      <c r="B5" s="98" t="s">
        <v>30</v>
      </c>
      <c r="C5" s="98"/>
      <c r="D5" s="98"/>
      <c r="E5" s="97" t="s">
        <v>67</v>
      </c>
      <c r="F5" s="97"/>
      <c r="G5" s="97"/>
      <c r="H5" s="97"/>
      <c r="J5" s="97"/>
      <c r="K5" s="97"/>
      <c r="L5" s="97"/>
      <c r="M5" s="97"/>
      <c r="O5" s="97"/>
      <c r="P5" s="97"/>
      <c r="Q5" s="97"/>
      <c r="R5" s="97"/>
    </row>
    <row r="6" spans="1:18" ht="96" customHeight="1" x14ac:dyDescent="0.25">
      <c r="A6" s="6">
        <v>2</v>
      </c>
      <c r="B6" s="98" t="s">
        <v>31</v>
      </c>
      <c r="C6" s="98"/>
      <c r="D6" s="98"/>
      <c r="E6" s="98" t="s">
        <v>10</v>
      </c>
      <c r="F6" s="98"/>
      <c r="G6" s="98"/>
      <c r="H6" s="98"/>
      <c r="J6" s="98"/>
      <c r="K6" s="98"/>
      <c r="L6" s="98"/>
      <c r="M6" s="98"/>
      <c r="O6" s="98"/>
      <c r="P6" s="98"/>
      <c r="Q6" s="98"/>
      <c r="R6" s="98"/>
    </row>
    <row r="7" spans="1:18" s="50" customFormat="1" ht="128.25" customHeight="1" x14ac:dyDescent="0.25">
      <c r="A7" s="49">
        <v>3</v>
      </c>
      <c r="B7" s="93" t="s">
        <v>13</v>
      </c>
      <c r="C7" s="93"/>
      <c r="D7" s="93"/>
      <c r="E7" s="94" t="s">
        <v>68</v>
      </c>
      <c r="F7" s="94"/>
      <c r="G7" s="94"/>
      <c r="H7" s="94"/>
      <c r="J7" s="94"/>
      <c r="K7" s="94"/>
      <c r="L7" s="94"/>
      <c r="M7" s="94"/>
      <c r="O7" s="94"/>
      <c r="P7" s="94"/>
      <c r="Q7" s="94"/>
      <c r="R7" s="94"/>
    </row>
    <row r="8" spans="1:18" s="50" customFormat="1" ht="128.25" customHeight="1" x14ac:dyDescent="0.25">
      <c r="A8" s="49">
        <v>4</v>
      </c>
      <c r="B8" s="93" t="s">
        <v>64</v>
      </c>
      <c r="C8" s="93"/>
      <c r="D8" s="93"/>
      <c r="E8" s="94" t="s">
        <v>65</v>
      </c>
      <c r="F8" s="94"/>
      <c r="G8" s="94"/>
      <c r="H8" s="94"/>
      <c r="J8" s="94"/>
      <c r="K8" s="94"/>
      <c r="L8" s="94"/>
      <c r="M8" s="94"/>
      <c r="O8" s="94"/>
      <c r="P8" s="94"/>
      <c r="Q8" s="94"/>
      <c r="R8" s="94"/>
    </row>
    <row r="10" spans="1:18" ht="15" customHeight="1" x14ac:dyDescent="0.25"/>
  </sheetData>
  <mergeCells count="24">
    <mergeCell ref="B4:D4"/>
    <mergeCell ref="J4:M4"/>
    <mergeCell ref="E6:H6"/>
    <mergeCell ref="E7:H7"/>
    <mergeCell ref="B6:D6"/>
    <mergeCell ref="J6:M6"/>
    <mergeCell ref="B7:D7"/>
    <mergeCell ref="J7:M7"/>
    <mergeCell ref="B8:D8"/>
    <mergeCell ref="E8:H8"/>
    <mergeCell ref="J8:M8"/>
    <mergeCell ref="O8:R8"/>
    <mergeCell ref="O2:R2"/>
    <mergeCell ref="O4:R4"/>
    <mergeCell ref="O5:R5"/>
    <mergeCell ref="O6:R6"/>
    <mergeCell ref="O7:R7"/>
    <mergeCell ref="B5:D5"/>
    <mergeCell ref="J5:M5"/>
    <mergeCell ref="E2:H2"/>
    <mergeCell ref="E4:H4"/>
    <mergeCell ref="E5:H5"/>
    <mergeCell ref="B2:D2"/>
    <mergeCell ref="J2:M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B53E3-042F-4F31-94C5-E6395EB405C9}">
  <dimension ref="A1:G18"/>
  <sheetViews>
    <sheetView tabSelected="1" workbookViewId="0">
      <selection activeCell="A2" sqref="A2"/>
    </sheetView>
  </sheetViews>
  <sheetFormatPr baseColWidth="10" defaultRowHeight="15" x14ac:dyDescent="0.25"/>
  <cols>
    <col min="1" max="1" width="26.85546875" style="17" customWidth="1"/>
    <col min="2" max="2" width="19.85546875" style="17" customWidth="1"/>
    <col min="3" max="3" width="16.28515625" style="17" customWidth="1"/>
    <col min="4" max="5" width="16.140625" style="17" customWidth="1"/>
    <col min="6" max="6" width="18.5703125" style="17" customWidth="1"/>
    <col min="7" max="7" width="20" style="17" customWidth="1"/>
    <col min="8" max="16384" width="11.42578125" style="17"/>
  </cols>
  <sheetData>
    <row r="1" spans="1:7" x14ac:dyDescent="0.25">
      <c r="A1" s="100" t="s">
        <v>16</v>
      </c>
      <c r="B1" s="100"/>
      <c r="C1" s="100"/>
    </row>
    <row r="2" spans="1:7" x14ac:dyDescent="0.25">
      <c r="A2" s="36" t="s">
        <v>33</v>
      </c>
      <c r="B2" s="27"/>
      <c r="C2" s="27"/>
    </row>
    <row r="3" spans="1:7" s="37" customFormat="1" ht="37.5" customHeight="1" x14ac:dyDescent="0.25">
      <c r="A3" s="40" t="s">
        <v>34</v>
      </c>
      <c r="B3" s="40" t="s">
        <v>69</v>
      </c>
      <c r="C3" s="39"/>
      <c r="D3" s="38"/>
      <c r="E3" s="38"/>
    </row>
    <row r="4" spans="1:7" s="37" customFormat="1" ht="53.25" customHeight="1" x14ac:dyDescent="0.25">
      <c r="A4" s="40" t="s">
        <v>70</v>
      </c>
      <c r="B4" s="40" t="s">
        <v>71</v>
      </c>
      <c r="C4" s="39"/>
      <c r="D4" s="38"/>
      <c r="E4" s="38"/>
    </row>
    <row r="5" spans="1:7" x14ac:dyDescent="0.25">
      <c r="A5" s="27" t="s">
        <v>28</v>
      </c>
      <c r="B5" s="27">
        <v>3643.24</v>
      </c>
      <c r="C5" s="27"/>
    </row>
    <row r="6" spans="1:7" x14ac:dyDescent="0.25">
      <c r="A6" s="27" t="s">
        <v>29</v>
      </c>
      <c r="B6" s="27" t="s">
        <v>35</v>
      </c>
      <c r="C6" s="27"/>
    </row>
    <row r="7" spans="1:7" x14ac:dyDescent="0.25">
      <c r="A7" s="27"/>
      <c r="B7" s="27"/>
      <c r="C7" s="27"/>
    </row>
    <row r="8" spans="1:7" s="30" customFormat="1" ht="48" x14ac:dyDescent="0.25">
      <c r="A8" s="29"/>
      <c r="B8" s="34" t="s">
        <v>25</v>
      </c>
      <c r="C8" s="35" t="s">
        <v>32</v>
      </c>
      <c r="D8" s="35" t="s">
        <v>43</v>
      </c>
      <c r="E8" s="35" t="s">
        <v>42</v>
      </c>
      <c r="F8" s="35" t="s">
        <v>45</v>
      </c>
      <c r="G8" s="35" t="s">
        <v>4</v>
      </c>
    </row>
    <row r="9" spans="1:7" s="18" customFormat="1" ht="45" x14ac:dyDescent="0.25">
      <c r="A9" s="31" t="s">
        <v>0</v>
      </c>
      <c r="B9" s="32" t="str">
        <f>+PUNTAJE!B5</f>
        <v>CONSORCIO INTEROBRAS 2021</v>
      </c>
      <c r="C9" s="33">
        <v>94497900</v>
      </c>
      <c r="D9" s="33">
        <v>15087900</v>
      </c>
      <c r="E9" s="33">
        <f>+C9-D9</f>
        <v>79410000</v>
      </c>
      <c r="F9" s="42" t="s">
        <v>51</v>
      </c>
      <c r="G9" s="15">
        <f>100-((B18-E9)/B18)*100</f>
        <v>100</v>
      </c>
    </row>
    <row r="10" spans="1:7" s="18" customFormat="1" x14ac:dyDescent="0.25">
      <c r="A10" s="31" t="s">
        <v>1</v>
      </c>
      <c r="B10" s="32">
        <f>+PUNTAJE!B6</f>
        <v>0</v>
      </c>
      <c r="C10" s="33"/>
      <c r="D10" s="33"/>
      <c r="E10" s="33"/>
      <c r="F10" s="42"/>
      <c r="G10" s="15"/>
    </row>
    <row r="11" spans="1:7" s="18" customFormat="1" x14ac:dyDescent="0.25">
      <c r="A11" s="31" t="s">
        <v>27</v>
      </c>
      <c r="B11" s="32">
        <f>+PUNTAJE!B7</f>
        <v>0</v>
      </c>
      <c r="C11" s="33"/>
      <c r="D11" s="33"/>
      <c r="E11" s="33"/>
      <c r="F11" s="42"/>
      <c r="G11" s="15"/>
    </row>
    <row r="12" spans="1:7" s="18" customFormat="1" x14ac:dyDescent="0.25">
      <c r="A12" s="47" t="s">
        <v>46</v>
      </c>
      <c r="B12" s="43"/>
      <c r="C12" s="44"/>
      <c r="D12" s="44"/>
      <c r="E12" s="44"/>
      <c r="F12" s="45"/>
      <c r="G12" s="46"/>
    </row>
    <row r="14" spans="1:7" x14ac:dyDescent="0.25">
      <c r="A14" s="20" t="s">
        <v>36</v>
      </c>
    </row>
    <row r="15" spans="1:7" x14ac:dyDescent="0.25">
      <c r="A15" s="17" t="s">
        <v>37</v>
      </c>
      <c r="B15" s="17" t="s">
        <v>38</v>
      </c>
    </row>
    <row r="16" spans="1:7" s="18" customFormat="1" ht="47.25" customHeight="1" x14ac:dyDescent="0.25">
      <c r="A16" s="15" t="s">
        <v>40</v>
      </c>
      <c r="B16" s="101" t="s">
        <v>39</v>
      </c>
      <c r="C16" s="101"/>
      <c r="D16" s="101"/>
    </row>
    <row r="17" spans="1:4" x14ac:dyDescent="0.25">
      <c r="A17" s="16" t="s">
        <v>41</v>
      </c>
      <c r="B17" s="102" t="s">
        <v>72</v>
      </c>
      <c r="C17" s="102"/>
      <c r="D17" s="102"/>
    </row>
    <row r="18" spans="1:4" x14ac:dyDescent="0.25">
      <c r="A18" s="41" t="s">
        <v>44</v>
      </c>
      <c r="B18" s="103">
        <f>+(E9+E10+E11)/1</f>
        <v>79410000</v>
      </c>
      <c r="C18" s="103"/>
      <c r="D18" s="103"/>
    </row>
  </sheetData>
  <mergeCells count="4">
    <mergeCell ref="A1:C1"/>
    <mergeCell ref="B16:D16"/>
    <mergeCell ref="B17:D17"/>
    <mergeCell ref="B18:D18"/>
  </mergeCells>
  <hyperlinks>
    <hyperlink ref="A2" r:id="rId1" xr:uid="{5A0CF317-A94E-4EFD-AC05-819947A4B796}"/>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09E12-4457-4D84-812B-66DDAAB6BB44}">
  <dimension ref="A1:H21"/>
  <sheetViews>
    <sheetView workbookViewId="0">
      <selection activeCell="F19" sqref="F19:H20"/>
    </sheetView>
  </sheetViews>
  <sheetFormatPr baseColWidth="10" defaultRowHeight="15" x14ac:dyDescent="0.25"/>
  <cols>
    <col min="1" max="1" width="11.28515625" bestFit="1" customWidth="1"/>
    <col min="2" max="2" width="60.42578125" customWidth="1"/>
    <col min="3" max="3" width="9.85546875" bestFit="1" customWidth="1"/>
    <col min="4" max="4" width="23" customWidth="1"/>
    <col min="5" max="5" width="14.140625" bestFit="1" customWidth="1"/>
    <col min="6" max="7" width="14.42578125" bestFit="1" customWidth="1"/>
    <col min="8" max="8" width="16.140625" customWidth="1"/>
  </cols>
  <sheetData>
    <row r="1" spans="1:8" x14ac:dyDescent="0.25">
      <c r="A1" s="88" t="s">
        <v>62</v>
      </c>
      <c r="B1" s="88"/>
      <c r="C1" s="88"/>
      <c r="D1" s="88"/>
      <c r="E1" s="88"/>
    </row>
    <row r="2" spans="1:8" ht="15.75" thickBot="1" x14ac:dyDescent="0.3"/>
    <row r="3" spans="1:8" ht="23.45" customHeight="1" x14ac:dyDescent="0.25">
      <c r="A3" s="116" t="s">
        <v>25</v>
      </c>
      <c r="B3" s="117"/>
      <c r="C3" s="120" t="str">
        <f>+PUNTAJE!B5</f>
        <v>CONSORCIO INTEROBRAS 2021</v>
      </c>
      <c r="D3" s="120"/>
      <c r="E3" s="120"/>
      <c r="F3" s="120"/>
      <c r="G3" s="120"/>
      <c r="H3" s="121"/>
    </row>
    <row r="4" spans="1:8" x14ac:dyDescent="0.25">
      <c r="A4" s="118"/>
      <c r="B4" s="119"/>
      <c r="C4" s="122"/>
      <c r="D4" s="122"/>
      <c r="E4" s="122"/>
      <c r="F4" s="122"/>
      <c r="G4" s="122"/>
      <c r="H4" s="123"/>
    </row>
    <row r="5" spans="1:8" s="81" customFormat="1" ht="12.75" x14ac:dyDescent="0.2">
      <c r="A5" s="124" t="s">
        <v>81</v>
      </c>
      <c r="B5" s="125"/>
      <c r="C5" s="126" t="s">
        <v>82</v>
      </c>
      <c r="D5" s="127"/>
      <c r="E5" s="127"/>
      <c r="F5" s="127"/>
      <c r="G5" s="127"/>
      <c r="H5" s="128"/>
    </row>
    <row r="6" spans="1:8" s="80" customFormat="1" ht="31.5" x14ac:dyDescent="0.25">
      <c r="A6" s="78"/>
      <c r="B6" s="78"/>
      <c r="C6" s="79"/>
      <c r="D6" s="79"/>
      <c r="E6" s="79"/>
      <c r="F6" s="79"/>
      <c r="G6" s="79"/>
      <c r="H6" s="79"/>
    </row>
    <row r="7" spans="1:8" ht="11.25" customHeight="1" thickBot="1" x14ac:dyDescent="0.3">
      <c r="A7" s="53"/>
      <c r="B7" s="53"/>
      <c r="C7" s="54"/>
      <c r="D7" s="54"/>
      <c r="E7" s="54"/>
      <c r="F7" s="54"/>
      <c r="G7" s="54"/>
      <c r="H7" s="54"/>
    </row>
    <row r="8" spans="1:8" ht="56.25" customHeight="1" x14ac:dyDescent="0.25">
      <c r="A8" s="104" t="s">
        <v>73</v>
      </c>
      <c r="B8" s="105"/>
      <c r="C8" s="105"/>
      <c r="D8" s="105"/>
      <c r="E8" s="105"/>
      <c r="F8" s="105"/>
      <c r="G8" s="105"/>
      <c r="H8" s="106"/>
    </row>
    <row r="9" spans="1:8" ht="25.5" x14ac:dyDescent="0.25">
      <c r="A9" s="55" t="s">
        <v>52</v>
      </c>
      <c r="B9" s="56" t="s">
        <v>53</v>
      </c>
      <c r="C9" s="56" t="s">
        <v>54</v>
      </c>
      <c r="D9" s="57" t="s">
        <v>55</v>
      </c>
      <c r="E9" s="56" t="s">
        <v>56</v>
      </c>
      <c r="F9" s="56" t="s">
        <v>57</v>
      </c>
      <c r="G9" s="56" t="s">
        <v>58</v>
      </c>
      <c r="H9" s="58" t="s">
        <v>59</v>
      </c>
    </row>
    <row r="10" spans="1:8" ht="51" x14ac:dyDescent="0.25">
      <c r="A10" s="59">
        <v>1</v>
      </c>
      <c r="B10" s="60" t="s">
        <v>75</v>
      </c>
      <c r="C10" s="61">
        <v>1875.08</v>
      </c>
      <c r="D10" s="62">
        <v>0.3</v>
      </c>
      <c r="E10" s="61">
        <f>+D10*C10</f>
        <v>562.524</v>
      </c>
      <c r="F10" s="61" t="s">
        <v>60</v>
      </c>
      <c r="G10" s="77" t="s">
        <v>63</v>
      </c>
      <c r="H10" s="63" t="s">
        <v>83</v>
      </c>
    </row>
    <row r="11" spans="1:8" ht="76.5" x14ac:dyDescent="0.25">
      <c r="A11" s="64">
        <v>2</v>
      </c>
      <c r="B11" s="65" t="s">
        <v>76</v>
      </c>
      <c r="C11" s="66">
        <v>1360.34</v>
      </c>
      <c r="D11" s="67">
        <v>0.4</v>
      </c>
      <c r="E11" s="66">
        <f>+D11*C11</f>
        <v>544.13599999999997</v>
      </c>
      <c r="F11" s="68" t="s">
        <v>60</v>
      </c>
      <c r="G11" s="69" t="s">
        <v>63</v>
      </c>
      <c r="H11" s="63" t="s">
        <v>84</v>
      </c>
    </row>
    <row r="12" spans="1:8" ht="63.75" x14ac:dyDescent="0.25">
      <c r="A12" s="64">
        <v>3</v>
      </c>
      <c r="B12" s="65" t="s">
        <v>77</v>
      </c>
      <c r="C12" s="66">
        <v>4227.34</v>
      </c>
      <c r="D12" s="67">
        <v>0.3</v>
      </c>
      <c r="E12" s="66">
        <f>+D12*C12</f>
        <v>1268.202</v>
      </c>
      <c r="F12" s="68" t="s">
        <v>60</v>
      </c>
      <c r="G12" s="69" t="s">
        <v>63</v>
      </c>
      <c r="H12" s="63" t="s">
        <v>85</v>
      </c>
    </row>
    <row r="13" spans="1:8" s="71" customFormat="1" ht="18.75" x14ac:dyDescent="0.3">
      <c r="A13" s="107" t="s">
        <v>61</v>
      </c>
      <c r="B13" s="108"/>
      <c r="C13" s="108"/>
      <c r="D13" s="108"/>
      <c r="E13" s="70">
        <f>SUM(E10:E12)</f>
        <v>2374.8620000000001</v>
      </c>
      <c r="F13" s="109"/>
      <c r="G13" s="109"/>
      <c r="H13" s="110"/>
    </row>
    <row r="14" spans="1:8" s="71" customFormat="1" ht="19.5" thickBot="1" x14ac:dyDescent="0.35">
      <c r="A14" s="113" t="s">
        <v>4</v>
      </c>
      <c r="B14" s="114"/>
      <c r="C14" s="115" t="s">
        <v>79</v>
      </c>
      <c r="D14" s="115"/>
      <c r="E14" s="72">
        <v>39</v>
      </c>
      <c r="F14" s="111"/>
      <c r="G14" s="111"/>
      <c r="H14" s="112"/>
    </row>
    <row r="15" spans="1:8" s="71" customFormat="1" ht="13.5" customHeight="1" thickBot="1" x14ac:dyDescent="0.35">
      <c r="A15" s="73"/>
      <c r="B15" s="73"/>
      <c r="C15" s="74"/>
      <c r="D15" s="74"/>
      <c r="E15" s="75"/>
      <c r="F15" s="76"/>
      <c r="G15" s="76"/>
      <c r="H15" s="76"/>
    </row>
    <row r="16" spans="1:8" s="71" customFormat="1" ht="56.25" customHeight="1" x14ac:dyDescent="0.3">
      <c r="A16" s="104" t="s">
        <v>74</v>
      </c>
      <c r="B16" s="105"/>
      <c r="C16" s="105"/>
      <c r="D16" s="105"/>
      <c r="E16" s="105"/>
      <c r="F16" s="105"/>
      <c r="G16" s="105"/>
      <c r="H16" s="106"/>
    </row>
    <row r="17" spans="1:8" ht="25.5" x14ac:dyDescent="0.25">
      <c r="A17" s="55" t="s">
        <v>52</v>
      </c>
      <c r="B17" s="56" t="s">
        <v>53</v>
      </c>
      <c r="C17" s="56" t="s">
        <v>54</v>
      </c>
      <c r="D17" s="57" t="s">
        <v>55</v>
      </c>
      <c r="E17" s="56" t="s">
        <v>56</v>
      </c>
      <c r="F17" s="56" t="s">
        <v>57</v>
      </c>
      <c r="G17" s="56" t="s">
        <v>58</v>
      </c>
      <c r="H17" s="58" t="s">
        <v>59</v>
      </c>
    </row>
    <row r="18" spans="1:8" ht="140.25" x14ac:dyDescent="0.25">
      <c r="A18" s="59">
        <v>4</v>
      </c>
      <c r="B18" s="60" t="s">
        <v>78</v>
      </c>
      <c r="C18" s="61">
        <f>3217.09+2409.5+4579.42+3158.5</f>
        <v>13364.51</v>
      </c>
      <c r="D18" s="62">
        <v>0.5</v>
      </c>
      <c r="E18" s="61">
        <f>+D18*C18</f>
        <v>6682.2550000000001</v>
      </c>
      <c r="F18" s="61" t="s">
        <v>60</v>
      </c>
      <c r="G18" s="69" t="s">
        <v>63</v>
      </c>
      <c r="H18" s="63" t="s">
        <v>86</v>
      </c>
    </row>
    <row r="19" spans="1:8" s="71" customFormat="1" ht="18.75" x14ac:dyDescent="0.3">
      <c r="A19" s="107" t="s">
        <v>61</v>
      </c>
      <c r="B19" s="108"/>
      <c r="C19" s="108"/>
      <c r="D19" s="108"/>
      <c r="E19" s="70">
        <f>SUM(E18:E18)</f>
        <v>6682.2550000000001</v>
      </c>
      <c r="F19" s="109"/>
      <c r="G19" s="109"/>
      <c r="H19" s="110"/>
    </row>
    <row r="20" spans="1:8" s="71" customFormat="1" ht="19.5" thickBot="1" x14ac:dyDescent="0.35">
      <c r="A20" s="113" t="s">
        <v>4</v>
      </c>
      <c r="B20" s="114"/>
      <c r="C20" s="115" t="s">
        <v>80</v>
      </c>
      <c r="D20" s="115"/>
      <c r="E20" s="72">
        <v>39</v>
      </c>
      <c r="F20" s="111"/>
      <c r="G20" s="111"/>
      <c r="H20" s="112"/>
    </row>
    <row r="21" spans="1:8" s="71" customFormat="1" ht="18.75" x14ac:dyDescent="0.3">
      <c r="A21" s="73"/>
      <c r="B21" s="73"/>
      <c r="C21" s="74"/>
      <c r="D21" s="74"/>
      <c r="E21" s="75"/>
      <c r="F21" s="76"/>
      <c r="G21" s="76"/>
      <c r="H21" s="76"/>
    </row>
  </sheetData>
  <mergeCells count="15">
    <mergeCell ref="A1:E1"/>
    <mergeCell ref="A16:H16"/>
    <mergeCell ref="A19:D19"/>
    <mergeCell ref="F19:H20"/>
    <mergeCell ref="A20:B20"/>
    <mergeCell ref="C20:D20"/>
    <mergeCell ref="A3:B4"/>
    <mergeCell ref="C3:H4"/>
    <mergeCell ref="A8:H8"/>
    <mergeCell ref="A13:D13"/>
    <mergeCell ref="F13:H14"/>
    <mergeCell ref="A14:B14"/>
    <mergeCell ref="C14:D14"/>
    <mergeCell ref="A5:B5"/>
    <mergeCell ref="C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1449B-ACC6-40D4-860C-0176B57A29DD}">
  <dimension ref="A1:F6"/>
  <sheetViews>
    <sheetView topLeftCell="B1" workbookViewId="0">
      <selection activeCell="E4" sqref="E4"/>
    </sheetView>
  </sheetViews>
  <sheetFormatPr baseColWidth="10" defaultRowHeight="15" x14ac:dyDescent="0.25"/>
  <cols>
    <col min="1" max="1" width="26" customWidth="1"/>
    <col min="2" max="2" width="24.85546875" customWidth="1"/>
    <col min="3" max="4" width="17.28515625" customWidth="1"/>
    <col min="5" max="5" width="17.5703125" customWidth="1"/>
    <col min="6" max="6" width="38.140625" customWidth="1"/>
  </cols>
  <sheetData>
    <row r="1" spans="1:6" x14ac:dyDescent="0.25">
      <c r="A1" s="88" t="s">
        <v>17</v>
      </c>
      <c r="B1" s="88"/>
      <c r="C1" s="88"/>
      <c r="D1" s="88"/>
      <c r="E1" s="88"/>
    </row>
    <row r="3" spans="1:6" s="5" customFormat="1" ht="78.75" x14ac:dyDescent="0.25">
      <c r="B3" s="3" t="s">
        <v>3</v>
      </c>
      <c r="C3" s="12" t="s">
        <v>18</v>
      </c>
      <c r="D3" s="12" t="s">
        <v>19</v>
      </c>
      <c r="E3" s="4" t="s">
        <v>2</v>
      </c>
      <c r="F3" s="9" t="s">
        <v>26</v>
      </c>
    </row>
    <row r="4" spans="1:6" s="5" customFormat="1" ht="45" x14ac:dyDescent="0.25">
      <c r="A4" s="6" t="s">
        <v>0</v>
      </c>
      <c r="B4" s="10" t="str">
        <f>+PUNTAJE!B5</f>
        <v>CONSORCIO INTEROBRAS 2021</v>
      </c>
      <c r="C4" s="130" t="s">
        <v>87</v>
      </c>
      <c r="D4" s="131" t="s">
        <v>47</v>
      </c>
      <c r="E4" s="131">
        <v>20</v>
      </c>
      <c r="F4" s="10" t="s">
        <v>88</v>
      </c>
    </row>
    <row r="5" spans="1:6" s="5" customFormat="1" x14ac:dyDescent="0.25">
      <c r="A5" s="6"/>
      <c r="B5" s="10"/>
      <c r="C5" s="12"/>
      <c r="D5" s="28"/>
      <c r="E5" s="9"/>
      <c r="F5" s="21"/>
    </row>
    <row r="6" spans="1:6" s="5" customFormat="1" x14ac:dyDescent="0.25">
      <c r="A6" s="6"/>
      <c r="B6" s="23"/>
      <c r="C6" s="12"/>
      <c r="D6" s="28"/>
      <c r="E6" s="25"/>
      <c r="F6" s="21"/>
    </row>
  </sheetData>
  <mergeCells count="1">
    <mergeCell ref="A1:E1"/>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ADAE2-2C8A-4DDE-B95E-539EF748E860}">
  <dimension ref="A1:I6"/>
  <sheetViews>
    <sheetView workbookViewId="0">
      <selection activeCell="C4" sqref="C4:H4"/>
    </sheetView>
  </sheetViews>
  <sheetFormatPr baseColWidth="10" defaultRowHeight="15" x14ac:dyDescent="0.25"/>
  <cols>
    <col min="1" max="1" width="21.140625" customWidth="1"/>
    <col min="2" max="2" width="23" customWidth="1"/>
    <col min="3" max="3" width="20.5703125" customWidth="1"/>
    <col min="4" max="7" width="17.28515625" customWidth="1"/>
    <col min="8" max="8" width="17.5703125" customWidth="1"/>
    <col min="9" max="9" width="38.140625" customWidth="1"/>
  </cols>
  <sheetData>
    <row r="1" spans="1:9" x14ac:dyDescent="0.25">
      <c r="A1" s="88" t="s">
        <v>20</v>
      </c>
      <c r="B1" s="88"/>
      <c r="C1" s="88"/>
      <c r="D1" s="88"/>
      <c r="E1" s="88"/>
      <c r="F1" s="88"/>
      <c r="G1" s="88"/>
      <c r="H1" s="88"/>
    </row>
    <row r="3" spans="1:9" s="5" customFormat="1" ht="91.5" customHeight="1" x14ac:dyDescent="0.25">
      <c r="B3" s="3" t="s">
        <v>3</v>
      </c>
      <c r="C3" s="12" t="s">
        <v>21</v>
      </c>
      <c r="D3" s="12" t="s">
        <v>22</v>
      </c>
      <c r="E3" s="12" t="s">
        <v>48</v>
      </c>
      <c r="F3" s="12" t="s">
        <v>49</v>
      </c>
      <c r="G3" s="12" t="s">
        <v>23</v>
      </c>
      <c r="H3" s="4" t="s">
        <v>2</v>
      </c>
      <c r="I3" s="9" t="s">
        <v>26</v>
      </c>
    </row>
    <row r="4" spans="1:9" s="5" customFormat="1" ht="87" customHeight="1" x14ac:dyDescent="0.25">
      <c r="A4" s="6" t="s">
        <v>0</v>
      </c>
      <c r="B4" s="10" t="str">
        <f>+PUNTAJE!B5</f>
        <v>CONSORCIO INTEROBRAS 2021</v>
      </c>
      <c r="C4" s="130" t="s">
        <v>89</v>
      </c>
      <c r="D4" s="130" t="s">
        <v>90</v>
      </c>
      <c r="E4" s="132">
        <v>44118</v>
      </c>
      <c r="F4" s="131" t="s">
        <v>50</v>
      </c>
      <c r="G4" s="131">
        <v>1</v>
      </c>
      <c r="H4" s="131">
        <v>2</v>
      </c>
      <c r="I4" s="10"/>
    </row>
    <row r="5" spans="1:9" s="5" customFormat="1" x14ac:dyDescent="0.25">
      <c r="A5" s="6"/>
      <c r="B5" s="11"/>
      <c r="C5" s="12"/>
      <c r="D5" s="12"/>
      <c r="E5" s="48"/>
      <c r="F5" s="28"/>
      <c r="G5" s="28"/>
      <c r="H5" s="13"/>
      <c r="I5" s="6"/>
    </row>
    <row r="6" spans="1:9" s="5" customFormat="1" x14ac:dyDescent="0.25">
      <c r="A6" s="6"/>
      <c r="B6" s="26"/>
      <c r="C6" s="12"/>
      <c r="D6" s="12"/>
      <c r="E6" s="48"/>
      <c r="F6" s="52"/>
      <c r="G6" s="52"/>
      <c r="H6" s="52"/>
      <c r="I6" s="6"/>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PUNTAJE</vt:lpstr>
      <vt:lpstr>CRITERIOS</vt:lpstr>
      <vt:lpstr>COD. ECONOMICAS</vt:lpstr>
      <vt:lpstr>EXP. PONDERABLE</vt:lpstr>
      <vt:lpstr>IND. NACIONAL</vt:lpstr>
      <vt:lpstr>DISCAPACIDAD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Urbano</dc:creator>
  <cp:lastModifiedBy>JOSE MANUEL</cp:lastModifiedBy>
  <dcterms:created xsi:type="dcterms:W3CDTF">2020-08-03T01:02:36Z</dcterms:created>
  <dcterms:modified xsi:type="dcterms:W3CDTF">2020-11-26T22:44:16Z</dcterms:modified>
</cp:coreProperties>
</file>