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CHIVO ACTUAL\UNIVERSIDAD  DE NARIÑO\P-220101 AULAS Y OFICINAS TUMACO\APERTURA\PONDERABLES\"/>
    </mc:Choice>
  </mc:AlternateContent>
  <xr:revisionPtr revIDLastSave="0" documentId="13_ncr:1_{8545E47C-8562-49E1-B493-7782EF7E6E5C}" xr6:coauthVersionLast="45" xr6:coauthVersionMax="45" xr10:uidLastSave="{00000000-0000-0000-0000-000000000000}"/>
  <bookViews>
    <workbookView xWindow="285" yWindow="2340" windowWidth="20205" windowHeight="7440" xr2:uid="{9C230DA9-0DF6-4E96-9631-20C9FB9FA855}"/>
  </bookViews>
  <sheets>
    <sheet name="PUNTAJE" sheetId="6" r:id="rId1"/>
    <sheet name="CRITERIOS" sheetId="7" r:id="rId2"/>
    <sheet name="COD. ECONOMICAS" sheetId="1" r:id="rId3"/>
    <sheet name="EXP. PONDERABLE" sheetId="9" r:id="rId4"/>
    <sheet name="FORMA DE PAGO" sheetId="10" r:id="rId5"/>
    <sheet name="IND. NACIONAL" sheetId="3" r:id="rId6"/>
    <sheet name="DISCAPACIDAD" sheetId="4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9" l="1"/>
  <c r="H18" i="9"/>
  <c r="G18" i="9"/>
  <c r="J17" i="9"/>
  <c r="H17" i="9"/>
  <c r="G17" i="9"/>
  <c r="F10" i="9"/>
  <c r="F9" i="9"/>
  <c r="F18" i="9"/>
  <c r="F17" i="9"/>
  <c r="C18" i="9"/>
  <c r="C17" i="9"/>
  <c r="B18" i="9"/>
  <c r="B17" i="9"/>
  <c r="E5" i="6"/>
  <c r="E9" i="1"/>
  <c r="B17" i="1" l="1"/>
  <c r="G9" i="1" s="1"/>
  <c r="C16" i="9" l="1"/>
  <c r="B16" i="9"/>
  <c r="J16" i="9"/>
  <c r="H16" i="9"/>
  <c r="G16" i="9"/>
  <c r="F16" i="9"/>
  <c r="F19" i="9" s="1"/>
  <c r="B3" i="9"/>
  <c r="H5" i="6" l="1"/>
  <c r="B4" i="10"/>
  <c r="J5" i="6" l="1"/>
  <c r="I5" i="6" l="1"/>
  <c r="F11" i="9" l="1"/>
  <c r="D3" i="9" s="1"/>
  <c r="G5" i="6" s="1"/>
  <c r="B4" i="4" l="1"/>
  <c r="B9" i="1" l="1"/>
  <c r="F5" i="6" l="1"/>
  <c r="C5" i="6" s="1"/>
  <c r="E2" i="7"/>
  <c r="B4" i="3"/>
</calcChain>
</file>

<file path=xl/sharedStrings.xml><?xml version="1.0" encoding="utf-8"?>
<sst xmlns="http://schemas.openxmlformats.org/spreadsheetml/2006/main" count="131" uniqueCount="102">
  <si>
    <t>PROPONENTE 1</t>
  </si>
  <si>
    <t>CALIFICACION</t>
  </si>
  <si>
    <t>NOMBRE</t>
  </si>
  <si>
    <t>ASIGNACION DE PUNTAJE</t>
  </si>
  <si>
    <t>PUNTAJE TOTAL</t>
  </si>
  <si>
    <t>CONDICIONES ECONOMICAS</t>
  </si>
  <si>
    <t>APOYO A LA INDUSTRIA NACIONAL</t>
  </si>
  <si>
    <t>PERSONAL EN SITUACION DE DISCAPACIDAD</t>
  </si>
  <si>
    <t>CALIFICACION DE LOS OFERENTES HABILITADOS</t>
  </si>
  <si>
    <t>CUMPLE</t>
  </si>
  <si>
    <t>NOMBRE DEL PROPONENTE</t>
  </si>
  <si>
    <t>REQUISITOS HABILITANTES</t>
  </si>
  <si>
    <t>CRITERIOS</t>
  </si>
  <si>
    <t>PUNTAJES PARCIALES</t>
  </si>
  <si>
    <t xml:space="preserve"> CALIFICACION DE  LAS CONDICIONES ECONOMICAS - PRECIO</t>
  </si>
  <si>
    <t xml:space="preserve"> CALIFICACION DE  APOYO A LA INDUSTRIA NACIONAL</t>
  </si>
  <si>
    <t>PRESENTA MANIFESTACION QUE LOS BIENES Y SERVICIOS A SUMINISTRAR SON DE ORIGEN NACIONAL O TRATO NACIONAL SEGÚN LA LEY 816 DE 2003</t>
  </si>
  <si>
    <t>BIENES O SERVICIOS NACIONALES / BIENES O SERVICIOS EXTRANJEROS</t>
  </si>
  <si>
    <t xml:space="preserve"> CALIFICACION DE PERSONAL EN SITUACION DE DISCAPACIDAD</t>
  </si>
  <si>
    <t>MANIFESTACION VINCULACION LABORAL DE PERSONAL EN SITUACION DE DISCAPACIDAD DENTRO DE SU PLANTA DE PERSONAL SEGÚN DECRETO 392 DE 26-02-2018</t>
  </si>
  <si>
    <t>QUIEN CERTIFICA</t>
  </si>
  <si>
    <t>NUMERO DE PERSONAS ACREDITADAS CON DISCAPACIDAD EN SU PLANTA DE PERSONAL</t>
  </si>
  <si>
    <t>PROPONENTE</t>
  </si>
  <si>
    <t>NOTA</t>
  </si>
  <si>
    <t>VALOR TRM</t>
  </si>
  <si>
    <t>METODO ASIGNADO</t>
  </si>
  <si>
    <t>VALOR PROPUESTA DESPUES DE CORRECCION ARITMETICA</t>
  </si>
  <si>
    <t>https://www.datos.gov.co/Econom-a-y-Finanzas/Tasa-de-Cambio-Representativa-del-Mercado-Historic/mcec-87by</t>
  </si>
  <si>
    <t>FECHA  PUBLICACION DEL INFORME DE EVALUACION DE REQUISITOS HABILITANTES DEFINITIVO</t>
  </si>
  <si>
    <t>FORMULA</t>
  </si>
  <si>
    <t>Cada uno de los valores de las propuestas corregidas
aritméticamente SIN INCLUIR EL VALOR DEL IVA</t>
  </si>
  <si>
    <t>P1, P2,P3,P4=</t>
  </si>
  <si>
    <t>VALOR PROPUESTA DESPUES DE CORRECCION ARITMETICA SIN IVA</t>
  </si>
  <si>
    <t>IVA SOBRE LA UTILIDAD DE LA PROPUESTA</t>
  </si>
  <si>
    <t>PA=</t>
  </si>
  <si>
    <t>FORMULA PARA LA ASIGNACION DEL PUNTAJE</t>
  </si>
  <si>
    <t>NOTA: Pe=Propuesta evaluada sin iva</t>
  </si>
  <si>
    <t>FECHA DE EXPEDICION</t>
  </si>
  <si>
    <t>VIGENCIA</t>
  </si>
  <si>
    <t>P=100-((PA-Pe)/PA) X 100</t>
  </si>
  <si>
    <t>No EXPERIENCIA</t>
  </si>
  <si>
    <t>CONTRATO</t>
  </si>
  <si>
    <t>AREA</t>
  </si>
  <si>
    <t>% PARTICIPACION</t>
  </si>
  <si>
    <t>TOTAL M2</t>
  </si>
  <si>
    <t>ACREDITACION 1</t>
  </si>
  <si>
    <t>FOLIOS</t>
  </si>
  <si>
    <t>CERTIFICACION</t>
  </si>
  <si>
    <t>CONDICIONES DE EXPERIENCIA PONDERABLE</t>
  </si>
  <si>
    <t>ACTA DE LIQUIDACION</t>
  </si>
  <si>
    <t>CUMPLE -NO ESTA POR DEBAJO DEL 90% DEL VALOR DEL PRESUPUESTO OFICIAL</t>
  </si>
  <si>
    <t>DIA HABIL POSTERIOR A LA FECHA PREVISTA PARA LA PUBLICACION DEL INFORME DE EVALUACION DE REQUISITOS HABILITANTES DEFINITIVO</t>
  </si>
  <si>
    <t xml:space="preserve">PO= </t>
  </si>
  <si>
    <t>Presupuesto oficial</t>
  </si>
  <si>
    <t xml:space="preserve">numero de propuestas:  </t>
  </si>
  <si>
    <t>Los proponentes deberán presentar su propuesta económica según el Anexo – “Propuesta Económica” de esta convocatoria.</t>
  </si>
  <si>
    <t xml:space="preserve"> revisión aritmética</t>
  </si>
  <si>
    <t>Experiencia especifica por área en metros cuadrados de Construcción</t>
  </si>
  <si>
    <t xml:space="preserve">Experiencia especifica por SMMLV </t>
  </si>
  <si>
    <t>INSCRITO EN EL RUP</t>
  </si>
  <si>
    <t>FORMA DE PAGO</t>
  </si>
  <si>
    <t>RENUNCIA AL ANTICIPO</t>
  </si>
  <si>
    <t>N=</t>
  </si>
  <si>
    <t xml:space="preserve">El precio ofrecido en la propuesta económica debe expresarse en pesos colombianos, subtotal,valor del IVA, valor total de la propuesta, de acuerdo al formato anexo. </t>
  </si>
  <si>
    <t>EL VALOR TOTAL DE CADA CAPITULO DE LA PROPUESTA ECONOMICA, NO PODRA SUPERAR AL DEL
PRESUPUESTO OFICIAL, SI LO HICIERE, LA PROPUESTA SERA  DECLARADA COMO NO ADMISIBLE Y SERÁ RECHAZADA</t>
  </si>
  <si>
    <t>LAS PROPUESTAS QUE SUPEREN EL VALOR DEL PRESUPUESTO OFICIAL O ESTÉN POR DEBAJO DEL 90% DEL VALOR DEL MISMO, SERÁN DECLARADAS COMO NO ADMISIBLES Y SERÁN RECHAZADAS.ADMISIBLES Y SERÁN RECHAZADAS.</t>
  </si>
  <si>
    <t>PUNTAJE</t>
  </si>
  <si>
    <t>VALOR EN SMMLV</t>
  </si>
  <si>
    <t>TOTAL VALOR SMMLV</t>
  </si>
  <si>
    <t>PRESENTA EXPERIENCIA ESPECIFICA PONDERABLE</t>
  </si>
  <si>
    <t>CUMPLE -LOS CAPITULOS NO SUPERAN LOS DEL PRESUPUESTO OFICIAL</t>
  </si>
  <si>
    <t>CERTIFICACION O CUPO CREDITO</t>
  </si>
  <si>
    <t>NO PRESENTA</t>
  </si>
  <si>
    <t xml:space="preserve">no adjunta documento de manifestación de renuncia al anticipo firmado por el proponente.  </t>
  </si>
  <si>
    <t>manifiesta los bienes y servicios ofrecidos de ORIGEN 100% NACIONAL</t>
  </si>
  <si>
    <t>CONSORCIO AULAS TUMACO 2021</t>
  </si>
  <si>
    <t>CUMPLE - folio 1 al 3 archivo anexo 3 propuesta economica ok</t>
  </si>
  <si>
    <t>CUMPLE - VALOR EN LETRAS: QUINIENTOS TREINTA Y NUEVE MILLONES SETECIENTOS VEINTE MIL NOVENTA Y CUATRO PESOS M/CTE. ($539.720.094.00)</t>
  </si>
  <si>
    <t>CUMPLE - NO PRESENTA ERRORES EN LA CORRECCION ARITMETICA</t>
  </si>
  <si>
    <t>JUEVES 3 DE DICIEMBRE DE 2020</t>
  </si>
  <si>
    <t>VIERNES 4 DE DICIEMBRE DE 2020</t>
  </si>
  <si>
    <t>MEDIA ARITMETICA ALTA</t>
  </si>
  <si>
    <t>CALCULO PROMEDIO ARITMETICO (PA)</t>
  </si>
  <si>
    <t>PA=(((P1/N)+PO)/2)</t>
  </si>
  <si>
    <t>CUMPLE - FOLIO 1 ARCHIVO ANEXO 1. Doctos que otorgan Puntaje</t>
  </si>
  <si>
    <t>CONSECUTIVO 155 - WILLIAM CARDONA OLMOS</t>
  </si>
  <si>
    <t>CONSECUTIVO 195 - WILLIAM CARDONA OLMOS</t>
  </si>
  <si>
    <t>CONSECUTIVO 196 - WILLIAM CARDONA OLMOS</t>
  </si>
  <si>
    <t>ALCALDIA MUNICIPAL DE IBAGUE - CONSORCIO INFRAESTRUCTURA 2018 GRUPO 2</t>
  </si>
  <si>
    <t>ALCALDIA MUNICIPAL DE IBAGUE - CONSORCIO OBRAS EDUCATIVAS 2019</t>
  </si>
  <si>
    <t>SERVICIO NACIONAL DE APRENDIZAJE SENA - REGIONAL TOLIMA - CONSORCIO SENA 2016</t>
  </si>
  <si>
    <t>OBSERVACION</t>
  </si>
  <si>
    <t>No se certifica el area ejecutada</t>
  </si>
  <si>
    <t>FOLIO 1 AL 11 ARCHIVO 8.Contrato Casino Sena</t>
  </si>
  <si>
    <t>FOLIO 1 AL 9 ARCHIVO 9.Contrato Obras Educativas</t>
  </si>
  <si>
    <t>FOLIO 1 AL 11 ARCHIVO 10,Contrato Infraestructura 2018 Grupo 2</t>
  </si>
  <si>
    <t>De folio 3 ARCHIVO 1.Doctos que otorgan Puntaje , el proponente, presenta documento de fecha 17 de noviembre de 2020 firmado por el representante legal</t>
  </si>
  <si>
    <t>presenta cupo de credito aprobado de Bancolombia de fecha 11 de noviembre de 2020 por un valor de 166,000,000,00 superior al 30% del valor de la oferta económica. - folio 2 ARCHIVO 1.Doctos que otorgan Puntaje</t>
  </si>
  <si>
    <t xml:space="preserve">Presenta documento firmado por el representante legal en el cual se manifieste el número de trabajadores con discapacidad -  folio 4 ARCHIVO1.Doctos que otorgan Puntaje </t>
  </si>
  <si>
    <t>Gina Farid Carmona Franco - Coordinadora Grupo de Atencion al Ciudadano y Tramites Direccion Territorial Tolima</t>
  </si>
  <si>
    <t>27 de Julio de 2020</t>
  </si>
  <si>
    <t>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</si>
</sst>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entury Gothic"/>
      <family val="2"/>
    </font>
    <font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0" fillId="0" borderId="0" xfId="0" applyNumberFormat="1"/>
    <xf numFmtId="4" fontId="0" fillId="0" borderId="0" xfId="0" applyNumberFormat="1" applyAlignment="1">
      <alignment vertical="center"/>
    </xf>
    <xf numFmtId="4" fontId="1" fillId="0" borderId="0" xfId="0" applyNumberFormat="1" applyFont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1"/>
    <xf numFmtId="4" fontId="0" fillId="0" borderId="0" xfId="0" applyNumberFormat="1" applyAlignment="1">
      <alignment horizontal="left" vertical="center"/>
    </xf>
    <xf numFmtId="4" fontId="6" fillId="0" borderId="0" xfId="0" applyNumberFormat="1" applyFont="1" applyAlignment="1">
      <alignment horizontal="left" vertical="center" wrapText="1"/>
    </xf>
    <xf numFmtId="4" fontId="6" fillId="0" borderId="0" xfId="0" applyNumberFormat="1" applyFont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/>
    <xf numFmtId="4" fontId="2" fillId="0" borderId="1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0" xfId="0" applyNumberFormat="1" applyFont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left"/>
    </xf>
    <xf numFmtId="4" fontId="0" fillId="0" borderId="1" xfId="0" applyNumberFormat="1" applyBorder="1" applyAlignment="1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/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1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1" fillId="0" borderId="1" xfId="0" applyNumberFormat="1" applyFont="1" applyFill="1" applyBorder="1"/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2" fontId="10" fillId="3" borderId="10" xfId="0" applyNumberFormat="1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" fontId="1" fillId="0" borderId="0" xfId="0" applyNumberFormat="1" applyFont="1" applyAlignment="1">
      <alignment horizontal="left"/>
    </xf>
    <xf numFmtId="4" fontId="0" fillId="0" borderId="1" xfId="0" applyNumberForma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/>
    </xf>
    <xf numFmtId="4" fontId="0" fillId="0" borderId="9" xfId="0" applyNumberFormat="1" applyBorder="1" applyAlignment="1">
      <alignment horizontal="left"/>
    </xf>
    <xf numFmtId="4" fontId="0" fillId="0" borderId="10" xfId="0" applyNumberFormat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6D4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atos.gov.co/Econom-a-y-Finanzas/Tasa-de-Cambio-Representativa-del-Mercado-Historic/mcec-87by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4D69E-38B4-42AA-920D-6730FE6C2DEA}">
  <dimension ref="A1:K5"/>
  <sheetViews>
    <sheetView tabSelected="1" workbookViewId="0">
      <selection activeCell="G5" sqref="G5"/>
    </sheetView>
  </sheetViews>
  <sheetFormatPr baseColWidth="10" defaultRowHeight="15" x14ac:dyDescent="0.25"/>
  <cols>
    <col min="1" max="1" width="15" bestFit="1" customWidth="1"/>
    <col min="2" max="2" width="26.140625" customWidth="1"/>
    <col min="4" max="4" width="1.28515625" customWidth="1"/>
    <col min="5" max="5" width="13.5703125" customWidth="1"/>
    <col min="6" max="8" width="17.85546875" customWidth="1"/>
    <col min="9" max="9" width="15.42578125" customWidth="1"/>
    <col min="10" max="10" width="20.7109375" customWidth="1"/>
  </cols>
  <sheetData>
    <row r="1" spans="1:11" x14ac:dyDescent="0.25">
      <c r="A1" s="87" t="s">
        <v>8</v>
      </c>
      <c r="B1" s="87"/>
      <c r="C1" s="87"/>
      <c r="D1" s="87"/>
      <c r="E1" s="87"/>
      <c r="F1" s="87"/>
      <c r="G1" s="38"/>
      <c r="H1" s="40"/>
    </row>
    <row r="3" spans="1:11" ht="15" customHeight="1" x14ac:dyDescent="0.25">
      <c r="A3" s="88"/>
      <c r="B3" s="89"/>
      <c r="C3" s="83" t="s">
        <v>4</v>
      </c>
      <c r="D3" s="85"/>
      <c r="E3" s="82" t="s">
        <v>13</v>
      </c>
      <c r="F3" s="82"/>
      <c r="G3" s="82"/>
      <c r="H3" s="82"/>
      <c r="I3" s="82"/>
      <c r="J3" s="82"/>
    </row>
    <row r="4" spans="1:11" s="1" customFormat="1" ht="45" x14ac:dyDescent="0.25">
      <c r="A4" s="90"/>
      <c r="B4" s="91"/>
      <c r="C4" s="84"/>
      <c r="D4" s="86"/>
      <c r="E4" s="10" t="s">
        <v>12</v>
      </c>
      <c r="F4" s="10" t="s">
        <v>5</v>
      </c>
      <c r="G4" s="10" t="s">
        <v>48</v>
      </c>
      <c r="H4" s="10" t="s">
        <v>60</v>
      </c>
      <c r="I4" s="10" t="s">
        <v>6</v>
      </c>
      <c r="J4" s="10" t="s">
        <v>7</v>
      </c>
      <c r="K4" s="2"/>
    </row>
    <row r="5" spans="1:11" s="5" customFormat="1" ht="30" x14ac:dyDescent="0.25">
      <c r="A5" s="6" t="s">
        <v>0</v>
      </c>
      <c r="B5" s="8" t="s">
        <v>75</v>
      </c>
      <c r="C5" s="11">
        <f>+F5+G5+I5+J5+H5</f>
        <v>170.53996037321696</v>
      </c>
      <c r="D5" s="86"/>
      <c r="E5" s="11" t="str">
        <f>+CRITERIOS!E4</f>
        <v>CUMPLE</v>
      </c>
      <c r="F5" s="11">
        <f>+'COD. ECONOMICAS'!G9</f>
        <v>98.539960373216971</v>
      </c>
      <c r="G5" s="11">
        <f>+'EXP. PONDERABLE'!D3</f>
        <v>50</v>
      </c>
      <c r="H5" s="11">
        <f>+'FORMA DE PAGO'!E4</f>
        <v>0</v>
      </c>
      <c r="I5" s="11">
        <f>+'IND. NACIONAL'!E4</f>
        <v>20</v>
      </c>
      <c r="J5" s="11">
        <f>+DISCAPACIDAD!H4</f>
        <v>2</v>
      </c>
    </row>
  </sheetData>
  <mergeCells count="5">
    <mergeCell ref="E3:J3"/>
    <mergeCell ref="C3:C4"/>
    <mergeCell ref="D3:D5"/>
    <mergeCell ref="A1:F1"/>
    <mergeCell ref="A3:B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AAC80-C566-41B3-AFA9-180CB9A34200}">
  <dimension ref="A2:H10"/>
  <sheetViews>
    <sheetView zoomScale="80" zoomScaleNormal="80" workbookViewId="0">
      <selection activeCell="J7" sqref="J7"/>
    </sheetView>
  </sheetViews>
  <sheetFormatPr baseColWidth="10" defaultRowHeight="15" x14ac:dyDescent="0.25"/>
  <cols>
    <col min="1" max="1" width="3.5703125" style="5" customWidth="1"/>
    <col min="2" max="8" width="11.42578125" style="5"/>
    <col min="9" max="9" width="2.140625" style="5" customWidth="1"/>
    <col min="10" max="16384" width="11.42578125" style="5"/>
  </cols>
  <sheetData>
    <row r="2" spans="1:8" x14ac:dyDescent="0.25">
      <c r="A2" s="6"/>
      <c r="B2" s="96" t="s">
        <v>10</v>
      </c>
      <c r="C2" s="96"/>
      <c r="D2" s="96"/>
      <c r="E2" s="94" t="str">
        <f>+PUNTAJE!B5</f>
        <v>CONSORCIO AULAS TUMACO 2021</v>
      </c>
      <c r="F2" s="94"/>
      <c r="G2" s="94"/>
      <c r="H2" s="94"/>
    </row>
    <row r="4" spans="1:8" x14ac:dyDescent="0.25">
      <c r="A4" s="6"/>
      <c r="B4" s="96" t="s">
        <v>11</v>
      </c>
      <c r="C4" s="96"/>
      <c r="D4" s="96"/>
      <c r="E4" s="95" t="s">
        <v>9</v>
      </c>
      <c r="F4" s="95"/>
      <c r="G4" s="95"/>
      <c r="H4" s="95"/>
    </row>
    <row r="5" spans="1:8" ht="106.5" customHeight="1" x14ac:dyDescent="0.25">
      <c r="A5" s="6">
        <v>1</v>
      </c>
      <c r="B5" s="97" t="s">
        <v>55</v>
      </c>
      <c r="C5" s="98"/>
      <c r="D5" s="99"/>
      <c r="E5" s="92" t="s">
        <v>76</v>
      </c>
      <c r="F5" s="92"/>
      <c r="G5" s="92"/>
      <c r="H5" s="92"/>
    </row>
    <row r="6" spans="1:8" s="37" customFormat="1" ht="128.25" customHeight="1" x14ac:dyDescent="0.25">
      <c r="A6" s="36">
        <v>2</v>
      </c>
      <c r="B6" s="93" t="s">
        <v>63</v>
      </c>
      <c r="C6" s="93"/>
      <c r="D6" s="93"/>
      <c r="E6" s="92" t="s">
        <v>77</v>
      </c>
      <c r="F6" s="92"/>
      <c r="G6" s="92"/>
      <c r="H6" s="92"/>
    </row>
    <row r="7" spans="1:8" s="37" customFormat="1" ht="151.5" customHeight="1" x14ac:dyDescent="0.25">
      <c r="A7" s="36">
        <v>3</v>
      </c>
      <c r="B7" s="93" t="s">
        <v>56</v>
      </c>
      <c r="C7" s="93"/>
      <c r="D7" s="93"/>
      <c r="E7" s="92" t="s">
        <v>78</v>
      </c>
      <c r="F7" s="92"/>
      <c r="G7" s="92"/>
      <c r="H7" s="92"/>
    </row>
    <row r="8" spans="1:8" s="37" customFormat="1" ht="128.25" customHeight="1" x14ac:dyDescent="0.25">
      <c r="A8" s="36">
        <v>4</v>
      </c>
      <c r="B8" s="93" t="s">
        <v>64</v>
      </c>
      <c r="C8" s="93"/>
      <c r="D8" s="93"/>
      <c r="E8" s="92" t="s">
        <v>70</v>
      </c>
      <c r="F8" s="92"/>
      <c r="G8" s="92"/>
      <c r="H8" s="92"/>
    </row>
    <row r="9" spans="1:8" s="37" customFormat="1" ht="128.25" customHeight="1" x14ac:dyDescent="0.25">
      <c r="A9" s="36">
        <v>5</v>
      </c>
      <c r="B9" s="93" t="s">
        <v>65</v>
      </c>
      <c r="C9" s="93"/>
      <c r="D9" s="93"/>
      <c r="E9" s="92" t="s">
        <v>50</v>
      </c>
      <c r="F9" s="92"/>
      <c r="G9" s="92"/>
      <c r="H9" s="92"/>
    </row>
    <row r="10" spans="1:8" ht="15" customHeight="1" x14ac:dyDescent="0.25"/>
  </sheetData>
  <mergeCells count="14">
    <mergeCell ref="B7:D7"/>
    <mergeCell ref="E7:H7"/>
    <mergeCell ref="E2:H2"/>
    <mergeCell ref="E4:H4"/>
    <mergeCell ref="E5:H5"/>
    <mergeCell ref="B2:D2"/>
    <mergeCell ref="B4:D4"/>
    <mergeCell ref="E6:H6"/>
    <mergeCell ref="B6:D6"/>
    <mergeCell ref="B5:D5"/>
    <mergeCell ref="B8:D8"/>
    <mergeCell ref="E8:H8"/>
    <mergeCell ref="B9:D9"/>
    <mergeCell ref="E9:H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B53E3-042F-4F31-94C5-E6395EB405C9}">
  <dimension ref="A1:G17"/>
  <sheetViews>
    <sheetView topLeftCell="C7" workbookViewId="0">
      <selection activeCell="G15" sqref="G15"/>
    </sheetView>
  </sheetViews>
  <sheetFormatPr baseColWidth="10" defaultRowHeight="15" x14ac:dyDescent="0.25"/>
  <cols>
    <col min="1" max="1" width="26.85546875" style="13" customWidth="1"/>
    <col min="2" max="2" width="19.85546875" style="13" customWidth="1"/>
    <col min="3" max="3" width="16.28515625" style="13" customWidth="1"/>
    <col min="4" max="5" width="16.140625" style="13" customWidth="1"/>
    <col min="6" max="6" width="18.5703125" style="13" customWidth="1"/>
    <col min="7" max="7" width="20" style="13" customWidth="1"/>
    <col min="8" max="16384" width="11.42578125" style="13"/>
  </cols>
  <sheetData>
    <row r="1" spans="1:7" x14ac:dyDescent="0.25">
      <c r="A1" s="100" t="s">
        <v>14</v>
      </c>
      <c r="B1" s="100"/>
      <c r="C1" s="100"/>
    </row>
    <row r="2" spans="1:7" x14ac:dyDescent="0.25">
      <c r="A2" s="24" t="s">
        <v>27</v>
      </c>
      <c r="B2" s="16"/>
      <c r="C2" s="16"/>
    </row>
    <row r="3" spans="1:7" s="25" customFormat="1" ht="37.5" customHeight="1" x14ac:dyDescent="0.25">
      <c r="A3" s="28" t="s">
        <v>28</v>
      </c>
      <c r="B3" s="28" t="s">
        <v>79</v>
      </c>
      <c r="C3" s="27"/>
      <c r="D3" s="26"/>
      <c r="E3" s="26"/>
    </row>
    <row r="4" spans="1:7" s="25" customFormat="1" ht="53.25" customHeight="1" x14ac:dyDescent="0.25">
      <c r="A4" s="28" t="s">
        <v>51</v>
      </c>
      <c r="B4" s="28" t="s">
        <v>80</v>
      </c>
      <c r="C4" s="27"/>
      <c r="D4" s="26"/>
      <c r="E4" s="26"/>
    </row>
    <row r="5" spans="1:7" x14ac:dyDescent="0.25">
      <c r="A5" s="16" t="s">
        <v>24</v>
      </c>
      <c r="B5" s="16">
        <v>3481.44</v>
      </c>
      <c r="C5" s="16"/>
    </row>
    <row r="6" spans="1:7" x14ac:dyDescent="0.25">
      <c r="A6" s="16" t="s">
        <v>25</v>
      </c>
      <c r="B6" s="16" t="s">
        <v>81</v>
      </c>
      <c r="C6" s="16"/>
    </row>
    <row r="7" spans="1:7" x14ac:dyDescent="0.25">
      <c r="A7" s="16"/>
      <c r="B7" s="16"/>
      <c r="C7" s="16"/>
    </row>
    <row r="8" spans="1:7" s="18" customFormat="1" ht="48" x14ac:dyDescent="0.25">
      <c r="A8" s="17"/>
      <c r="B8" s="22" t="s">
        <v>22</v>
      </c>
      <c r="C8" s="23" t="s">
        <v>26</v>
      </c>
      <c r="D8" s="23" t="s">
        <v>33</v>
      </c>
      <c r="E8" s="23" t="s">
        <v>32</v>
      </c>
      <c r="F8" s="23" t="s">
        <v>35</v>
      </c>
      <c r="G8" s="23" t="s">
        <v>3</v>
      </c>
    </row>
    <row r="9" spans="1:7" s="14" customFormat="1" ht="30" x14ac:dyDescent="0.25">
      <c r="A9" s="19" t="s">
        <v>0</v>
      </c>
      <c r="B9" s="20" t="str">
        <f>+PUNTAJE!B5</f>
        <v>CONSORCIO AULAS TUMACO 2021</v>
      </c>
      <c r="C9" s="21">
        <v>539720094</v>
      </c>
      <c r="D9" s="21">
        <v>3136948</v>
      </c>
      <c r="E9" s="21">
        <f>+C9-D9</f>
        <v>536583146</v>
      </c>
      <c r="F9" s="30" t="s">
        <v>39</v>
      </c>
      <c r="G9" s="76">
        <f>100-(($B$17-E9)/$B$17)*100</f>
        <v>98.539960373216971</v>
      </c>
    </row>
    <row r="10" spans="1:7" s="14" customFormat="1" x14ac:dyDescent="0.25">
      <c r="A10" s="35" t="s">
        <v>36</v>
      </c>
      <c r="B10" s="31"/>
      <c r="C10" s="32"/>
      <c r="D10" s="32"/>
      <c r="E10" s="32"/>
      <c r="F10" s="33"/>
      <c r="G10" s="34"/>
    </row>
    <row r="12" spans="1:7" x14ac:dyDescent="0.25">
      <c r="A12" s="15" t="s">
        <v>82</v>
      </c>
    </row>
    <row r="13" spans="1:7" x14ac:dyDescent="0.25">
      <c r="A13" s="13" t="s">
        <v>29</v>
      </c>
      <c r="B13" s="13" t="s">
        <v>83</v>
      </c>
    </row>
    <row r="14" spans="1:7" x14ac:dyDescent="0.25">
      <c r="A14" s="12" t="s">
        <v>52</v>
      </c>
      <c r="B14" s="103" t="s">
        <v>53</v>
      </c>
      <c r="C14" s="104"/>
      <c r="D14" s="39">
        <v>552483957.26999998</v>
      </c>
    </row>
    <row r="15" spans="1:7" s="14" customFormat="1" ht="47.25" customHeight="1" x14ac:dyDescent="0.25">
      <c r="A15" s="11" t="s">
        <v>31</v>
      </c>
      <c r="B15" s="101" t="s">
        <v>30</v>
      </c>
      <c r="C15" s="101"/>
      <c r="D15" s="101"/>
    </row>
    <row r="16" spans="1:7" x14ac:dyDescent="0.25">
      <c r="A16" s="12" t="s">
        <v>62</v>
      </c>
      <c r="B16" s="103" t="s">
        <v>54</v>
      </c>
      <c r="C16" s="104"/>
      <c r="D16" s="39">
        <v>1</v>
      </c>
    </row>
    <row r="17" spans="1:4" x14ac:dyDescent="0.25">
      <c r="A17" s="29" t="s">
        <v>34</v>
      </c>
      <c r="B17" s="102">
        <f>+(((E9/D16)+D14)/2)</f>
        <v>544533551.63499999</v>
      </c>
      <c r="C17" s="102"/>
      <c r="D17" s="102"/>
    </row>
  </sheetData>
  <mergeCells count="5">
    <mergeCell ref="A1:C1"/>
    <mergeCell ref="B15:D15"/>
    <mergeCell ref="B17:D17"/>
    <mergeCell ref="B16:C16"/>
    <mergeCell ref="B14:C14"/>
  </mergeCells>
  <hyperlinks>
    <hyperlink ref="A2" r:id="rId1" xr:uid="{5A0CF317-A94E-4EFD-AC05-819947A4B796}"/>
  </hyperlinks>
  <pageMargins left="0.7" right="0.7" top="0.75" bottom="0.75" header="0.3" footer="0.3"/>
  <pageSetup paperSize="9"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09E12-4457-4D84-812B-66DDAAB6BB44}">
  <dimension ref="A1:J21"/>
  <sheetViews>
    <sheetView workbookViewId="0">
      <selection activeCell="I9" sqref="I9"/>
    </sheetView>
  </sheetViews>
  <sheetFormatPr baseColWidth="10" defaultRowHeight="15" x14ac:dyDescent="0.25"/>
  <cols>
    <col min="1" max="1" width="14.42578125" style="43" customWidth="1"/>
    <col min="2" max="2" width="31.7109375" style="43" customWidth="1"/>
    <col min="3" max="3" width="16.5703125" style="43" bestFit="1" customWidth="1"/>
    <col min="4" max="4" width="10.42578125" style="43" bestFit="1" customWidth="1"/>
    <col min="5" max="5" width="23" style="43" customWidth="1"/>
    <col min="6" max="6" width="14.85546875" style="43" bestFit="1" customWidth="1"/>
    <col min="7" max="8" width="14.42578125" style="43" bestFit="1" customWidth="1"/>
    <col min="9" max="9" width="21.85546875" style="43" customWidth="1"/>
    <col min="10" max="10" width="16.140625" style="43" customWidth="1"/>
    <col min="11" max="16384" width="11.42578125" style="43"/>
  </cols>
  <sheetData>
    <row r="1" spans="1:10" x14ac:dyDescent="0.25">
      <c r="A1" s="114" t="s">
        <v>48</v>
      </c>
      <c r="B1" s="114"/>
      <c r="C1" s="114"/>
      <c r="D1" s="114"/>
      <c r="E1" s="114"/>
      <c r="F1" s="114"/>
    </row>
    <row r="3" spans="1:10" s="45" customFormat="1" ht="23.45" customHeight="1" x14ac:dyDescent="0.2">
      <c r="A3" s="74" t="s">
        <v>0</v>
      </c>
      <c r="B3" s="75" t="str">
        <f>+PUNTAJE!B5</f>
        <v>CONSORCIO AULAS TUMACO 2021</v>
      </c>
      <c r="C3" s="72" t="s">
        <v>66</v>
      </c>
      <c r="D3" s="73">
        <f>+F12+F20</f>
        <v>50</v>
      </c>
      <c r="E3" s="44"/>
      <c r="F3" s="44"/>
      <c r="G3" s="44"/>
      <c r="H3" s="44"/>
      <c r="I3" s="44"/>
      <c r="J3" s="44"/>
    </row>
    <row r="4" spans="1:10" s="45" customFormat="1" ht="23.25" customHeight="1" x14ac:dyDescent="0.2">
      <c r="A4" s="112" t="s">
        <v>69</v>
      </c>
      <c r="B4" s="112"/>
      <c r="C4" s="113" t="s">
        <v>84</v>
      </c>
      <c r="D4" s="113"/>
      <c r="E4" s="44"/>
      <c r="F4" s="44"/>
      <c r="G4" s="44"/>
      <c r="H4" s="44"/>
      <c r="I4" s="44"/>
      <c r="J4" s="44"/>
    </row>
    <row r="5" spans="1:10" ht="11.25" customHeight="1" x14ac:dyDescent="0.25">
      <c r="A5" s="46"/>
      <c r="B5" s="46"/>
      <c r="C5" s="46"/>
      <c r="D5" s="47"/>
      <c r="E5" s="47"/>
      <c r="F5" s="47"/>
      <c r="G5" s="47"/>
      <c r="H5" s="47"/>
      <c r="I5" s="47"/>
      <c r="J5" s="47"/>
    </row>
    <row r="6" spans="1:10" ht="18.75" x14ac:dyDescent="0.25">
      <c r="A6" s="105" t="s">
        <v>57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 x14ac:dyDescent="0.25">
      <c r="A7" s="60" t="s">
        <v>40</v>
      </c>
      <c r="B7" s="61" t="s">
        <v>41</v>
      </c>
      <c r="C7" s="61" t="s">
        <v>59</v>
      </c>
      <c r="D7" s="61" t="s">
        <v>42</v>
      </c>
      <c r="E7" s="60" t="s">
        <v>43</v>
      </c>
      <c r="F7" s="61" t="s">
        <v>44</v>
      </c>
      <c r="G7" s="61" t="s">
        <v>47</v>
      </c>
      <c r="H7" s="61" t="s">
        <v>45</v>
      </c>
      <c r="I7" s="61" t="s">
        <v>91</v>
      </c>
      <c r="J7" s="61" t="s">
        <v>46</v>
      </c>
    </row>
    <row r="8" spans="1:10" ht="38.25" x14ac:dyDescent="0.25">
      <c r="A8" s="62">
        <v>1</v>
      </c>
      <c r="B8" s="63" t="s">
        <v>90</v>
      </c>
      <c r="C8" s="64" t="s">
        <v>85</v>
      </c>
      <c r="D8" s="65">
        <v>1496.18</v>
      </c>
      <c r="E8" s="66">
        <v>0.3</v>
      </c>
      <c r="F8" s="65">
        <v>0</v>
      </c>
      <c r="G8" s="65" t="s">
        <v>41</v>
      </c>
      <c r="H8" s="68" t="s">
        <v>49</v>
      </c>
      <c r="I8" s="80" t="s">
        <v>92</v>
      </c>
      <c r="J8" s="115" t="s">
        <v>93</v>
      </c>
    </row>
    <row r="9" spans="1:10" ht="38.25" x14ac:dyDescent="0.25">
      <c r="A9" s="62">
        <v>2</v>
      </c>
      <c r="B9" s="63" t="s">
        <v>89</v>
      </c>
      <c r="C9" s="64" t="s">
        <v>86</v>
      </c>
      <c r="D9" s="65">
        <v>9900.16</v>
      </c>
      <c r="E9" s="66">
        <v>0.2</v>
      </c>
      <c r="F9" s="65">
        <f t="shared" ref="F9:F10" si="0">+E9*D9</f>
        <v>1980.0320000000002</v>
      </c>
      <c r="G9" s="67" t="s">
        <v>47</v>
      </c>
      <c r="H9" s="68" t="s">
        <v>41</v>
      </c>
      <c r="I9" s="68"/>
      <c r="J9" s="115" t="s">
        <v>94</v>
      </c>
    </row>
    <row r="10" spans="1:10" ht="45" x14ac:dyDescent="0.25">
      <c r="A10" s="62">
        <v>3</v>
      </c>
      <c r="B10" s="63" t="s">
        <v>88</v>
      </c>
      <c r="C10" s="64" t="s">
        <v>87</v>
      </c>
      <c r="D10" s="65">
        <v>1516.29</v>
      </c>
      <c r="E10" s="66">
        <v>0.2</v>
      </c>
      <c r="F10" s="65">
        <f t="shared" si="0"/>
        <v>303.25799999999998</v>
      </c>
      <c r="G10" s="67" t="s">
        <v>47</v>
      </c>
      <c r="H10" s="68" t="s">
        <v>41</v>
      </c>
      <c r="I10" s="68"/>
      <c r="J10" s="115" t="s">
        <v>95</v>
      </c>
    </row>
    <row r="11" spans="1:10" s="56" customFormat="1" x14ac:dyDescent="0.25">
      <c r="A11" s="110" t="s">
        <v>44</v>
      </c>
      <c r="B11" s="110"/>
      <c r="C11" s="110"/>
      <c r="D11" s="110"/>
      <c r="E11" s="110"/>
      <c r="F11" s="69">
        <f>SUM(F8:F10)</f>
        <v>2283.29</v>
      </c>
      <c r="G11" s="111"/>
      <c r="H11" s="111"/>
      <c r="I11" s="111"/>
      <c r="J11" s="111"/>
    </row>
    <row r="12" spans="1:10" s="56" customFormat="1" x14ac:dyDescent="0.25">
      <c r="A12" s="106" t="s">
        <v>3</v>
      </c>
      <c r="B12" s="107"/>
      <c r="C12" s="107"/>
      <c r="D12" s="107"/>
      <c r="E12" s="108"/>
      <c r="F12" s="70">
        <v>25</v>
      </c>
      <c r="G12" s="111"/>
      <c r="H12" s="111"/>
      <c r="I12" s="111"/>
      <c r="J12" s="111"/>
    </row>
    <row r="13" spans="1:10" s="51" customFormat="1" ht="6" customHeight="1" x14ac:dyDescent="0.3">
      <c r="A13" s="52"/>
      <c r="B13" s="52"/>
      <c r="C13" s="52"/>
      <c r="D13" s="54"/>
      <c r="E13" s="54"/>
      <c r="F13" s="53"/>
      <c r="G13" s="55"/>
      <c r="H13" s="55"/>
      <c r="I13" s="81"/>
      <c r="J13" s="55"/>
    </row>
    <row r="14" spans="1:10" s="51" customFormat="1" ht="18.75" x14ac:dyDescent="0.3">
      <c r="A14" s="105" t="s">
        <v>58</v>
      </c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0" ht="25.5" x14ac:dyDescent="0.25">
      <c r="A15" s="60" t="s">
        <v>40</v>
      </c>
      <c r="B15" s="61" t="s">
        <v>41</v>
      </c>
      <c r="C15" s="61" t="s">
        <v>59</v>
      </c>
      <c r="D15" s="60" t="s">
        <v>67</v>
      </c>
      <c r="E15" s="60" t="s">
        <v>43</v>
      </c>
      <c r="F15" s="60" t="s">
        <v>68</v>
      </c>
      <c r="G15" s="61" t="s">
        <v>47</v>
      </c>
      <c r="H15" s="61" t="s">
        <v>45</v>
      </c>
      <c r="I15" s="61" t="s">
        <v>91</v>
      </c>
      <c r="J15" s="61" t="s">
        <v>46</v>
      </c>
    </row>
    <row r="16" spans="1:10" ht="38.25" x14ac:dyDescent="0.25">
      <c r="A16" s="62">
        <v>1</v>
      </c>
      <c r="B16" s="63" t="str">
        <f>+B8</f>
        <v>SERVICIO NACIONAL DE APRENDIZAJE SENA - REGIONAL TOLIMA - CONSORCIO SENA 2016</v>
      </c>
      <c r="C16" s="64" t="str">
        <f>+C8</f>
        <v>CONSECUTIVO 155 - WILLIAM CARDONA OLMOS</v>
      </c>
      <c r="D16" s="65">
        <v>3193.99</v>
      </c>
      <c r="E16" s="66">
        <v>0.3</v>
      </c>
      <c r="F16" s="65">
        <f>+E16*D16</f>
        <v>958.19699999999989</v>
      </c>
      <c r="G16" s="65" t="str">
        <f t="shared" ref="G16:J16" si="1">+G8</f>
        <v>CONTRATO</v>
      </c>
      <c r="H16" s="68" t="str">
        <f t="shared" si="1"/>
        <v>ACTA DE LIQUIDACION</v>
      </c>
      <c r="I16" s="67"/>
      <c r="J16" s="115" t="str">
        <f t="shared" si="1"/>
        <v>FOLIO 1 AL 11 ARCHIVO 8.Contrato Casino Sena</v>
      </c>
    </row>
    <row r="17" spans="1:10" ht="38.25" x14ac:dyDescent="0.25">
      <c r="A17" s="62">
        <v>2</v>
      </c>
      <c r="B17" s="63" t="str">
        <f>+B9</f>
        <v>ALCALDIA MUNICIPAL DE IBAGUE - CONSORCIO OBRAS EDUCATIVAS 2019</v>
      </c>
      <c r="C17" s="64" t="str">
        <f>+C9</f>
        <v>CONSECUTIVO 195 - WILLIAM CARDONA OLMOS</v>
      </c>
      <c r="D17" s="65">
        <v>11674.14</v>
      </c>
      <c r="E17" s="66">
        <v>0.2</v>
      </c>
      <c r="F17" s="65">
        <f t="shared" ref="F17:F18" si="2">+E17*D17</f>
        <v>2334.828</v>
      </c>
      <c r="G17" s="67" t="str">
        <f>+G9</f>
        <v>CERTIFICACION</v>
      </c>
      <c r="H17" s="68" t="str">
        <f>+H9</f>
        <v>CONTRATO</v>
      </c>
      <c r="I17" s="68"/>
      <c r="J17" s="115" t="str">
        <f>+J9</f>
        <v>FOLIO 1 AL 9 ARCHIVO 9.Contrato Obras Educativas</v>
      </c>
    </row>
    <row r="18" spans="1:10" ht="38.25" x14ac:dyDescent="0.25">
      <c r="A18" s="62">
        <v>3</v>
      </c>
      <c r="B18" s="63" t="str">
        <f>+B10</f>
        <v>ALCALDIA MUNICIPAL DE IBAGUE - CONSORCIO INFRAESTRUCTURA 2018 GRUPO 2</v>
      </c>
      <c r="C18" s="64" t="str">
        <f>+C10</f>
        <v>CONSECUTIVO 196 - WILLIAM CARDONA OLMOS</v>
      </c>
      <c r="D18" s="65">
        <v>4816.2299999999996</v>
      </c>
      <c r="E18" s="66">
        <v>0.2</v>
      </c>
      <c r="F18" s="65">
        <f t="shared" si="2"/>
        <v>963.24599999999998</v>
      </c>
      <c r="G18" s="67" t="str">
        <f>+G10</f>
        <v>CERTIFICACION</v>
      </c>
      <c r="H18" s="68" t="str">
        <f>+H10</f>
        <v>CONTRATO</v>
      </c>
      <c r="I18" s="68"/>
      <c r="J18" s="115" t="str">
        <f>+J10</f>
        <v>FOLIO 1 AL 11 ARCHIVO 10,Contrato Infraestructura 2018 Grupo 2</v>
      </c>
    </row>
    <row r="19" spans="1:10" s="56" customFormat="1" x14ac:dyDescent="0.25">
      <c r="A19" s="110">
        <v>30</v>
      </c>
      <c r="B19" s="110"/>
      <c r="C19" s="110"/>
      <c r="D19" s="110"/>
      <c r="E19" s="110"/>
      <c r="F19" s="69">
        <f>SUM(F16:F18)</f>
        <v>4256.2709999999997</v>
      </c>
      <c r="G19" s="48"/>
      <c r="H19" s="50"/>
      <c r="I19" s="50"/>
      <c r="J19" s="49"/>
    </row>
    <row r="20" spans="1:10" s="56" customFormat="1" ht="18.75" x14ac:dyDescent="0.25">
      <c r="A20" s="106" t="s">
        <v>3</v>
      </c>
      <c r="B20" s="107"/>
      <c r="C20" s="107"/>
      <c r="D20" s="107"/>
      <c r="E20" s="108"/>
      <c r="F20" s="71">
        <v>25</v>
      </c>
      <c r="G20" s="109"/>
      <c r="H20" s="109"/>
      <c r="I20" s="109"/>
      <c r="J20" s="109"/>
    </row>
    <row r="21" spans="1:10" s="56" customFormat="1" ht="12.75" customHeight="1" x14ac:dyDescent="0.25">
      <c r="A21" s="57"/>
      <c r="B21" s="57"/>
      <c r="C21" s="57"/>
      <c r="D21" s="59"/>
      <c r="E21" s="59"/>
      <c r="F21" s="58"/>
      <c r="G21" s="55"/>
      <c r="H21" s="55"/>
      <c r="I21" s="81"/>
      <c r="J21" s="55"/>
    </row>
  </sheetData>
  <mergeCells count="11">
    <mergeCell ref="A1:F1"/>
    <mergeCell ref="A6:J6"/>
    <mergeCell ref="A12:E12"/>
    <mergeCell ref="A4:B4"/>
    <mergeCell ref="C4:D4"/>
    <mergeCell ref="A11:E11"/>
    <mergeCell ref="G11:J12"/>
    <mergeCell ref="A14:J14"/>
    <mergeCell ref="A20:E20"/>
    <mergeCell ref="G20:J20"/>
    <mergeCell ref="A19:E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7EC01-AF26-49DE-A6E7-27D1A6C31D69}">
  <dimension ref="A1:F4"/>
  <sheetViews>
    <sheetView topLeftCell="C1" workbookViewId="0">
      <selection activeCell="B7" sqref="B7"/>
    </sheetView>
  </sheetViews>
  <sheetFormatPr baseColWidth="10" defaultRowHeight="15" x14ac:dyDescent="0.25"/>
  <cols>
    <col min="1" max="1" width="26" customWidth="1"/>
    <col min="2" max="2" width="29.28515625" customWidth="1"/>
    <col min="3" max="3" width="30.28515625" customWidth="1"/>
    <col min="4" max="4" width="17.28515625" customWidth="1"/>
    <col min="5" max="5" width="17.5703125" customWidth="1"/>
    <col min="6" max="6" width="38.140625" customWidth="1"/>
  </cols>
  <sheetData>
    <row r="1" spans="1:6" x14ac:dyDescent="0.25">
      <c r="A1" s="87" t="s">
        <v>60</v>
      </c>
      <c r="B1" s="87"/>
      <c r="C1" s="87"/>
      <c r="D1" s="87"/>
      <c r="E1" s="87"/>
    </row>
    <row r="3" spans="1:6" s="5" customFormat="1" x14ac:dyDescent="0.25">
      <c r="B3" s="3" t="s">
        <v>2</v>
      </c>
      <c r="C3" s="9" t="s">
        <v>71</v>
      </c>
      <c r="D3" s="9" t="s">
        <v>61</v>
      </c>
      <c r="E3" s="41" t="s">
        <v>1</v>
      </c>
      <c r="F3" s="41" t="s">
        <v>23</v>
      </c>
    </row>
    <row r="4" spans="1:6" s="5" customFormat="1" ht="94.5" x14ac:dyDescent="0.25">
      <c r="A4" s="6" t="s">
        <v>0</v>
      </c>
      <c r="B4" s="79" t="str">
        <f>+PUNTAJE!B5</f>
        <v>CONSORCIO AULAS TUMACO 2021</v>
      </c>
      <c r="C4" s="77" t="s">
        <v>97</v>
      </c>
      <c r="D4" s="42" t="s">
        <v>72</v>
      </c>
      <c r="E4" s="42">
        <v>0</v>
      </c>
      <c r="F4" s="77" t="s">
        <v>73</v>
      </c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1449B-ACC6-40D4-860C-0176B57A29DD}">
  <dimension ref="A1:F4"/>
  <sheetViews>
    <sheetView workbookViewId="0">
      <selection activeCell="C4" sqref="C4"/>
    </sheetView>
  </sheetViews>
  <sheetFormatPr baseColWidth="10" defaultRowHeight="15" x14ac:dyDescent="0.25"/>
  <cols>
    <col min="1" max="1" width="26" customWidth="1"/>
    <col min="2" max="2" width="24.85546875" customWidth="1"/>
    <col min="3" max="3" width="24.28515625" customWidth="1"/>
    <col min="4" max="4" width="17.28515625" customWidth="1"/>
    <col min="5" max="5" width="17.5703125" customWidth="1"/>
    <col min="6" max="6" width="38.140625" customWidth="1"/>
  </cols>
  <sheetData>
    <row r="1" spans="1:6" x14ac:dyDescent="0.25">
      <c r="A1" s="87" t="s">
        <v>15</v>
      </c>
      <c r="B1" s="87"/>
      <c r="C1" s="87"/>
      <c r="D1" s="87"/>
      <c r="E1" s="87"/>
    </row>
    <row r="3" spans="1:6" s="5" customFormat="1" ht="56.25" x14ac:dyDescent="0.25">
      <c r="B3" s="3" t="s">
        <v>2</v>
      </c>
      <c r="C3" s="9" t="s">
        <v>16</v>
      </c>
      <c r="D3" s="9" t="s">
        <v>17</v>
      </c>
      <c r="E3" s="4" t="s">
        <v>1</v>
      </c>
      <c r="F3" s="7" t="s">
        <v>23</v>
      </c>
    </row>
    <row r="4" spans="1:6" s="5" customFormat="1" ht="81" x14ac:dyDescent="0.25">
      <c r="A4" s="6" t="s">
        <v>0</v>
      </c>
      <c r="B4" s="8" t="str">
        <f>+PUNTAJE!B5</f>
        <v>CONSORCIO AULAS TUMACO 2021</v>
      </c>
      <c r="C4" s="78" t="s">
        <v>96</v>
      </c>
      <c r="D4" s="78" t="s">
        <v>74</v>
      </c>
      <c r="E4" s="7">
        <v>20</v>
      </c>
      <c r="F4" s="8"/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ADAE2-2C8A-4DDE-B95E-539EF748E860}">
  <dimension ref="A1:I4"/>
  <sheetViews>
    <sheetView workbookViewId="0">
      <selection activeCell="A4" sqref="A4"/>
    </sheetView>
  </sheetViews>
  <sheetFormatPr baseColWidth="10" defaultRowHeight="15" x14ac:dyDescent="0.25"/>
  <cols>
    <col min="1" max="1" width="21.140625" customWidth="1"/>
    <col min="2" max="2" width="23" customWidth="1"/>
    <col min="3" max="3" width="32.5703125" customWidth="1"/>
    <col min="4" max="7" width="17.28515625" customWidth="1"/>
    <col min="8" max="8" width="17.5703125" customWidth="1"/>
    <col min="9" max="9" width="38.140625" customWidth="1"/>
  </cols>
  <sheetData>
    <row r="1" spans="1:9" x14ac:dyDescent="0.25">
      <c r="A1" s="87" t="s">
        <v>18</v>
      </c>
      <c r="B1" s="87"/>
      <c r="C1" s="87"/>
      <c r="D1" s="87"/>
      <c r="E1" s="87"/>
      <c r="F1" s="87"/>
      <c r="G1" s="87"/>
      <c r="H1" s="87"/>
    </row>
    <row r="3" spans="1:9" s="5" customFormat="1" ht="91.5" customHeight="1" x14ac:dyDescent="0.25">
      <c r="B3" s="3" t="s">
        <v>2</v>
      </c>
      <c r="C3" s="9" t="s">
        <v>19</v>
      </c>
      <c r="D3" s="9" t="s">
        <v>20</v>
      </c>
      <c r="E3" s="9" t="s">
        <v>37</v>
      </c>
      <c r="F3" s="9" t="s">
        <v>38</v>
      </c>
      <c r="G3" s="9" t="s">
        <v>21</v>
      </c>
      <c r="H3" s="4" t="s">
        <v>1</v>
      </c>
      <c r="I3" s="7" t="s">
        <v>23</v>
      </c>
    </row>
    <row r="4" spans="1:9" s="5" customFormat="1" ht="67.5" x14ac:dyDescent="0.25">
      <c r="A4" s="36" t="s">
        <v>0</v>
      </c>
      <c r="B4" s="116" t="str">
        <f>+PUNTAJE!B5</f>
        <v>CONSORCIO AULAS TUMACO 2021</v>
      </c>
      <c r="C4" s="117" t="s">
        <v>98</v>
      </c>
      <c r="D4" s="80" t="s">
        <v>99</v>
      </c>
      <c r="E4" s="118" t="s">
        <v>100</v>
      </c>
      <c r="F4" s="67" t="s">
        <v>101</v>
      </c>
      <c r="G4" s="67">
        <v>2</v>
      </c>
      <c r="H4" s="67">
        <v>2</v>
      </c>
      <c r="I4" s="116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PUNTAJE</vt:lpstr>
      <vt:lpstr>CRITERIOS</vt:lpstr>
      <vt:lpstr>COD. ECONOMICAS</vt:lpstr>
      <vt:lpstr>EXP. PONDERABLE</vt:lpstr>
      <vt:lpstr>FORMA DE PAGO</vt:lpstr>
      <vt:lpstr>IND. NACIONAL</vt:lpstr>
      <vt:lpstr>DISCAPACIDAD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Urbano</dc:creator>
  <cp:lastModifiedBy>Mauricio Urbano</cp:lastModifiedBy>
  <dcterms:created xsi:type="dcterms:W3CDTF">2020-08-03T01:02:36Z</dcterms:created>
  <dcterms:modified xsi:type="dcterms:W3CDTF">2020-12-09T21:00:11Z</dcterms:modified>
</cp:coreProperties>
</file>