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CHIVO ACTUAL\UNIVERSIDAD  DE NARIÑO\R-CONVOCATORIAS - CONTRATACION\COMPUTADORES\"/>
    </mc:Choice>
  </mc:AlternateContent>
  <xr:revisionPtr revIDLastSave="0" documentId="13_ncr:1_{C2693DF1-9B46-4B60-AB07-8AAC906A44DF}" xr6:coauthVersionLast="45" xr6:coauthVersionMax="45" xr10:uidLastSave="{00000000-0000-0000-0000-000000000000}"/>
  <bookViews>
    <workbookView xWindow="0" yWindow="5100" windowWidth="20205" windowHeight="5655" activeTab="3" xr2:uid="{9C230DA9-0DF6-4E96-9631-20C9FB9FA855}"/>
  </bookViews>
  <sheets>
    <sheet name="PUNTAJE" sheetId="6" r:id="rId1"/>
    <sheet name="CRITERIOS" sheetId="7" r:id="rId2"/>
    <sheet name="REV PROPUESTAS" sheetId="8" r:id="rId3"/>
    <sheet name="COD. ECONOMICAS" sheetId="1" r:id="rId4"/>
    <sheet name="GARANTIA" sheetId="9" r:id="rId5"/>
    <sheet name="IND. NACIONAL" sheetId="3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9" l="1"/>
  <c r="E11" i="9"/>
  <c r="G12" i="6" s="1"/>
  <c r="E10" i="9"/>
  <c r="G11" i="6" s="1"/>
  <c r="E9" i="9"/>
  <c r="G10" i="6" s="1"/>
  <c r="E8" i="9"/>
  <c r="G9" i="6" s="1"/>
  <c r="E7" i="9"/>
  <c r="G8" i="6" s="1"/>
  <c r="E6" i="9"/>
  <c r="G7" i="6" s="1"/>
  <c r="E5" i="9"/>
  <c r="G6" i="6" s="1"/>
  <c r="E4" i="9"/>
  <c r="G5" i="6" s="1"/>
  <c r="H29" i="8"/>
  <c r="E13" i="6"/>
  <c r="E12" i="6"/>
  <c r="E11" i="6"/>
  <c r="E10" i="6"/>
  <c r="E9" i="6"/>
  <c r="E8" i="6"/>
  <c r="E7" i="6"/>
  <c r="E6" i="6"/>
  <c r="E5" i="6"/>
  <c r="B12" i="7"/>
  <c r="B11" i="7"/>
  <c r="B10" i="7"/>
  <c r="B9" i="7"/>
  <c r="B8" i="7"/>
  <c r="B7" i="7"/>
  <c r="B6" i="7"/>
  <c r="B5" i="7"/>
  <c r="B4" i="7"/>
  <c r="C13" i="1"/>
  <c r="C35" i="8"/>
  <c r="C31" i="8"/>
  <c r="F37" i="8"/>
  <c r="C12" i="1"/>
  <c r="F33" i="8"/>
  <c r="C11" i="1"/>
  <c r="C27" i="8"/>
  <c r="F29" i="8"/>
  <c r="C23" i="8"/>
  <c r="C10" i="1"/>
  <c r="F25" i="8"/>
  <c r="C9" i="1"/>
  <c r="C19" i="8"/>
  <c r="F21" i="8"/>
  <c r="C8" i="1"/>
  <c r="C11" i="8"/>
  <c r="C15" i="8"/>
  <c r="F17" i="8"/>
  <c r="C7" i="1"/>
  <c r="F13" i="8"/>
  <c r="C6" i="1"/>
  <c r="C7" i="8"/>
  <c r="F9" i="8"/>
  <c r="C5" i="1"/>
  <c r="F5" i="8"/>
  <c r="C3" i="8"/>
  <c r="H13" i="6"/>
  <c r="G13" i="6"/>
  <c r="H12" i="6"/>
  <c r="H11" i="6"/>
  <c r="H10" i="6"/>
  <c r="H9" i="6"/>
  <c r="H8" i="6"/>
  <c r="H7" i="6"/>
  <c r="H6" i="6"/>
  <c r="B12" i="9"/>
  <c r="B11" i="9"/>
  <c r="B10" i="9"/>
  <c r="B9" i="9"/>
  <c r="B8" i="9"/>
  <c r="B7" i="9"/>
  <c r="B6" i="9"/>
  <c r="B5" i="9"/>
  <c r="B4" i="9"/>
  <c r="B4" i="3"/>
  <c r="B12" i="3"/>
  <c r="B11" i="3"/>
  <c r="B10" i="3"/>
  <c r="B9" i="3"/>
  <c r="B8" i="3"/>
  <c r="B7" i="3"/>
  <c r="B6" i="3"/>
  <c r="B5" i="3"/>
  <c r="C17" i="1"/>
  <c r="B13" i="1"/>
  <c r="B12" i="1"/>
  <c r="B11" i="1"/>
  <c r="B10" i="1"/>
  <c r="B9" i="1"/>
  <c r="B8" i="1"/>
  <c r="B7" i="1"/>
  <c r="B6" i="1"/>
  <c r="B5" i="1"/>
  <c r="D5" i="1" l="1"/>
  <c r="F5" i="6" s="1"/>
  <c r="D6" i="1" l="1"/>
  <c r="F6" i="6" s="1"/>
  <c r="C6" i="6" s="1"/>
  <c r="D13" i="1"/>
  <c r="F13" i="6" s="1"/>
  <c r="C13" i="6" s="1"/>
  <c r="D7" i="1"/>
  <c r="F7" i="6" s="1"/>
  <c r="C7" i="6" s="1"/>
  <c r="D12" i="1"/>
  <c r="F12" i="6" s="1"/>
  <c r="C12" i="6" s="1"/>
  <c r="D8" i="1"/>
  <c r="F8" i="6" s="1"/>
  <c r="C8" i="6" s="1"/>
  <c r="D11" i="1"/>
  <c r="F11" i="6" s="1"/>
  <c r="C11" i="6" s="1"/>
  <c r="D10" i="1"/>
  <c r="F10" i="6" s="1"/>
  <c r="C10" i="6" s="1"/>
  <c r="D9" i="1"/>
  <c r="F9" i="6" s="1"/>
  <c r="C9" i="6" s="1"/>
  <c r="H5" i="6"/>
  <c r="C5" i="6" s="1"/>
</calcChain>
</file>

<file path=xl/sharedStrings.xml><?xml version="1.0" encoding="utf-8"?>
<sst xmlns="http://schemas.openxmlformats.org/spreadsheetml/2006/main" count="238" uniqueCount="72">
  <si>
    <t>PROPONENTE 1</t>
  </si>
  <si>
    <t>PROPONENTE 2</t>
  </si>
  <si>
    <t>VALOR</t>
  </si>
  <si>
    <t>CALIFICACION</t>
  </si>
  <si>
    <t>NOMBRE</t>
  </si>
  <si>
    <t>PUNTAJE</t>
  </si>
  <si>
    <t>FORMULA A APLICAR</t>
  </si>
  <si>
    <t>X=70*(MV/VPC)</t>
  </si>
  <si>
    <t>MENOR VALOR OFERTADO</t>
  </si>
  <si>
    <t>VALOR PROPUESTO A CALIFICAR</t>
  </si>
  <si>
    <t>PUNTAJE TOTAL</t>
  </si>
  <si>
    <t>CONDICIONES ECONOMICAS</t>
  </si>
  <si>
    <t>APOYO A LA INDUSTRIA NACIONAL</t>
  </si>
  <si>
    <t>CALIFICACION DE LOS OFERENTES HABILITADOS</t>
  </si>
  <si>
    <t>CUMPLE</t>
  </si>
  <si>
    <t>PRESENTA PROPUESTA ECONOMICA</t>
  </si>
  <si>
    <t>CRITERIOS</t>
  </si>
  <si>
    <t>PUNTAJES PARCIALES</t>
  </si>
  <si>
    <t xml:space="preserve"> CALIFICACION DE  LAS CONDICIONES ECONOMICAS - PRECIO</t>
  </si>
  <si>
    <t xml:space="preserve"> CALIFICACION DE  APOYO A LA INDUSTRIA NACIONAL</t>
  </si>
  <si>
    <t xml:space="preserve">PROPONENTE 2 </t>
  </si>
  <si>
    <t>BIEN SOLICITADO</t>
  </si>
  <si>
    <t>UNIDAD</t>
  </si>
  <si>
    <t xml:space="preserve">ITEM </t>
  </si>
  <si>
    <t>PROPONENTE</t>
  </si>
  <si>
    <t>REVISION ARITMETICA DE LAS PROPUESTAS PRESENTADAS</t>
  </si>
  <si>
    <t>NOTA</t>
  </si>
  <si>
    <t>PROPONENTE 3</t>
  </si>
  <si>
    <t>PROPONENTE 4</t>
  </si>
  <si>
    <t>PROPONENTE 5</t>
  </si>
  <si>
    <t>PROPONENTE 6</t>
  </si>
  <si>
    <t>PROPONENTE 7</t>
  </si>
  <si>
    <t xml:space="preserve">PROPONENTE 3 </t>
  </si>
  <si>
    <t xml:space="preserve">PROPONENTE 5 </t>
  </si>
  <si>
    <t xml:space="preserve">PROPONENTE 8 </t>
  </si>
  <si>
    <t>PROPONENTE 9</t>
  </si>
  <si>
    <t>NEXCOMPUTER S.A.S.</t>
  </si>
  <si>
    <t>SUMINCOL S.A.S.</t>
  </si>
  <si>
    <t>SUMIMAS S.A.S.</t>
  </si>
  <si>
    <t>MICRONET S.A.S.</t>
  </si>
  <si>
    <t>TECNOPHONE DE COLOMBIA S.A.S.</t>
  </si>
  <si>
    <t>NUEVA ERA SOLUCIONES S.A.S.</t>
  </si>
  <si>
    <t>SIGNOS EDUCACION Y TECNOLOGIA S.A.S.</t>
  </si>
  <si>
    <t>XOREX S.A.S</t>
  </si>
  <si>
    <t xml:space="preserve">PROPONENTE 1 </t>
  </si>
  <si>
    <t xml:space="preserve">PROPONENTE 4 </t>
  </si>
  <si>
    <t>PROPONENTE 8</t>
  </si>
  <si>
    <t>P1,P2,P3…P9</t>
  </si>
  <si>
    <t>SISTETRONICS LTDA</t>
  </si>
  <si>
    <t>GARANTIA Y SOPORTE TECNICO</t>
  </si>
  <si>
    <t xml:space="preserve">V/UNITARIO </t>
  </si>
  <si>
    <t>CANTIDAD</t>
  </si>
  <si>
    <t>V/TOTAL</t>
  </si>
  <si>
    <t>EQUIPOS DE CÓMPUTO PORTÁTILES</t>
  </si>
  <si>
    <t>UND</t>
  </si>
  <si>
    <t>PORTATIL HP 245 G7, AMD Ryzen 3 3200, MEMORIA RAM 4 GIGAS, DISCO DURO 1 TERA, CAMARA INTEGRADA HD CON MICROFONO, ALTAVOCES INTEGRADOS CONEXIÓN: WIFI + BLUETOOTH, PUERTOS: 1XHDMI, COMBO JACK,1XUSB 2.0, 1XUSB 3.1, PANTALLA: 14" (HD) SISTEMA OPERATIVO LIBRE: PODRÁN VENIR PREINSTALADOS CON WINDOWS O LINUX O SIN SISTEMA OPERATIVO</t>
  </si>
  <si>
    <t>EQUIPOS DE COMPUTO PORTATILES LENOVO - Procesador: AMD Ryzen33200 - Memoria RAM: 4GB - Disco duro: SSD 256 GB - Cámara integrada: 720 con micrófono - Altavoces integrados Conexión: Wifi + Bluetooth - Puertos: 1xHDMI, Combo Jack,1xUSB 2.0, 1xUSB 3.1 - Pantalla: 14" (HD) - Sistema Operativo Libre: Podrán venir preinstalados sin sistema operativo ACCESORIOS BÁSICOS: - Cargador. - Batería. (Autonomía mínima de 8 horas) Marcas pertenecientes a Leaders Magic Quadrant for global Enterprise Desktops and
notebook of Gartner</t>
  </si>
  <si>
    <t>VALOR PRESENTADO</t>
  </si>
  <si>
    <t>DIRERENCIA</t>
  </si>
  <si>
    <t>PROCESADOR INTEL CORE I3-101110U - MEMORIA RAM 4 GB - DISCO DURO HDD 1TB - CAMARA INTEGRADA 720 CON MICROFONO - ALTAVOCES INTEGRADOS CONEXIÓN: WIFI + BLUETOOTH</t>
  </si>
  <si>
    <t>DICREPANCIA ENTRE VALOR EN LETRAS Y EN NUMEROS</t>
  </si>
  <si>
    <t>REVISION ARITMETICA</t>
  </si>
  <si>
    <t>NO SUPERA EL VALOR DEL PRESUPUESTO OFICIAL</t>
  </si>
  <si>
    <t>CUMPLE - AJUSTE</t>
  </si>
  <si>
    <t>SE REALIZA AJUSTE ARITMETICO - PERO NO SOBREPASA EL 0,1%  POR EXCESO - VALOR PROPUESTO 1,261,402,908 - VALOR CORRECCION ARITMETICA 1,261,403,280</t>
  </si>
  <si>
    <t>PRESENTA/NO PRESENTA</t>
  </si>
  <si>
    <t>TIEMPO DE AMPLIACION DE GARANTIA</t>
  </si>
  <si>
    <t>PRESENTA</t>
  </si>
  <si>
    <t>PRESENTA MANIFESTACION QUE LOS BIENES Y/O SERVICIOS A SUMINISTRAR  DE ORIGEN NACIONAL O TRATO NACIONAL SEGÚN LA LEY 816 DE 2003</t>
  </si>
  <si>
    <t>NO PRESENTA</t>
  </si>
  <si>
    <t>EXTRANJERO</t>
  </si>
  <si>
    <t>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</si>
</sst>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0" fillId="0" borderId="0" xfId="0" applyNumberFormat="1"/>
    <xf numFmtId="0" fontId="0" fillId="0" borderId="0" xfId="0" applyAlignment="1">
      <alignment horizontal="left" vertical="center"/>
    </xf>
    <xf numFmtId="4" fontId="0" fillId="0" borderId="1" xfId="0" applyNumberFormat="1" applyBorder="1" applyAlignment="1">
      <alignment horizontal="center" wrapText="1"/>
    </xf>
    <xf numFmtId="4" fontId="0" fillId="3" borderId="1" xfId="0" applyNumberFormat="1" applyFill="1" applyBorder="1"/>
    <xf numFmtId="4" fontId="0" fillId="0" borderId="1" xfId="0" applyNumberFormat="1" applyBorder="1" applyAlignment="1">
      <alignment horizontal="center"/>
    </xf>
    <xf numFmtId="0" fontId="1" fillId="0" borderId="0" xfId="0" applyFont="1"/>
    <xf numFmtId="4" fontId="1" fillId="0" borderId="0" xfId="0" applyNumberFormat="1" applyFont="1"/>
    <xf numFmtId="4" fontId="0" fillId="0" borderId="1" xfId="0" applyNumberFormat="1" applyBorder="1" applyAlignment="1">
      <alignment wrapText="1"/>
    </xf>
    <xf numFmtId="4" fontId="0" fillId="0" borderId="2" xfId="0" applyNumberFormat="1" applyBorder="1"/>
    <xf numFmtId="4" fontId="0" fillId="0" borderId="3" xfId="0" applyNumberFormat="1" applyBorder="1"/>
    <xf numFmtId="4" fontId="0" fillId="0" borderId="4" xfId="0" applyNumberFormat="1" applyBorder="1"/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wrapText="1"/>
    </xf>
    <xf numFmtId="4" fontId="0" fillId="0" borderId="0" xfId="0" applyNumberFormat="1" applyBorder="1"/>
    <xf numFmtId="4" fontId="0" fillId="0" borderId="1" xfId="0" applyNumberFormat="1" applyBorder="1" applyAlignment="1">
      <alignment horizontal="right"/>
    </xf>
    <xf numFmtId="164" fontId="0" fillId="0" borderId="1" xfId="0" applyNumberFormat="1" applyBorder="1"/>
    <xf numFmtId="4" fontId="0" fillId="3" borderId="1" xfId="0" applyNumberFormat="1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4" fontId="0" fillId="0" borderId="1" xfId="0" applyNumberFormat="1" applyFill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164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3" borderId="1" xfId="0" applyNumberFormat="1" applyFill="1" applyBorder="1"/>
    <xf numFmtId="164" fontId="0" fillId="0" borderId="0" xfId="0" applyNumberFormat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4" fontId="0" fillId="3" borderId="1" xfId="0" applyNumberFormat="1" applyFill="1" applyBorder="1" applyAlignment="1">
      <alignment horizontal="right" vertical="center"/>
    </xf>
    <xf numFmtId="4" fontId="0" fillId="0" borderId="1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" fontId="0" fillId="0" borderId="1" xfId="0" applyNumberFormat="1" applyBorder="1" applyAlignment="1">
      <alignment horizontal="center"/>
    </xf>
    <xf numFmtId="4" fontId="0" fillId="0" borderId="5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2" borderId="5" xfId="0" applyNumberFormat="1" applyFill="1" applyBorder="1" applyAlignment="1">
      <alignment horizontal="center"/>
    </xf>
    <xf numFmtId="4" fontId="0" fillId="2" borderId="7" xfId="0" applyNumberFormat="1" applyFill="1" applyBorder="1" applyAlignment="1">
      <alignment horizontal="center"/>
    </xf>
    <xf numFmtId="4" fontId="0" fillId="2" borderId="6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4" borderId="1" xfId="0" applyFill="1" applyBorder="1" applyAlignment="1">
      <alignment horizontal="center"/>
    </xf>
    <xf numFmtId="4" fontId="1" fillId="0" borderId="0" xfId="0" applyNumberFormat="1" applyFont="1" applyAlignment="1">
      <alignment horizontal="left"/>
    </xf>
    <xf numFmtId="4" fontId="0" fillId="0" borderId="1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6D4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4D69E-38B4-42AA-920D-6730FE6C2DEA}">
  <dimension ref="A1:I13"/>
  <sheetViews>
    <sheetView topLeftCell="A7" workbookViewId="0">
      <selection activeCell="E9" sqref="E9"/>
    </sheetView>
  </sheetViews>
  <sheetFormatPr baseColWidth="10" defaultRowHeight="15" x14ac:dyDescent="0.25"/>
  <cols>
    <col min="1" max="1" width="15" bestFit="1" customWidth="1"/>
    <col min="2" max="2" width="26.140625" customWidth="1"/>
    <col min="4" max="4" width="1.28515625" customWidth="1"/>
    <col min="5" max="5" width="14" customWidth="1"/>
    <col min="6" max="7" width="17.85546875" customWidth="1"/>
    <col min="8" max="8" width="15.42578125" customWidth="1"/>
  </cols>
  <sheetData>
    <row r="1" spans="1:9" x14ac:dyDescent="0.25">
      <c r="A1" s="66" t="s">
        <v>13</v>
      </c>
      <c r="B1" s="66"/>
      <c r="C1" s="66"/>
      <c r="D1" s="66"/>
      <c r="E1" s="66"/>
      <c r="F1" s="66"/>
      <c r="G1" s="31"/>
    </row>
    <row r="3" spans="1:9" ht="15" customHeight="1" x14ac:dyDescent="0.25">
      <c r="A3" s="67"/>
      <c r="B3" s="68"/>
      <c r="C3" s="61" t="s">
        <v>10</v>
      </c>
      <c r="D3" s="63"/>
      <c r="E3" s="60" t="s">
        <v>17</v>
      </c>
      <c r="F3" s="60"/>
      <c r="G3" s="60"/>
      <c r="H3" s="60"/>
    </row>
    <row r="4" spans="1:9" s="3" customFormat="1" ht="45" x14ac:dyDescent="0.25">
      <c r="A4" s="69"/>
      <c r="B4" s="70"/>
      <c r="C4" s="62"/>
      <c r="D4" s="64"/>
      <c r="E4" s="16" t="s">
        <v>16</v>
      </c>
      <c r="F4" s="16" t="s">
        <v>11</v>
      </c>
      <c r="G4" s="36" t="s">
        <v>49</v>
      </c>
      <c r="H4" s="16" t="s">
        <v>12</v>
      </c>
      <c r="I4" s="4"/>
    </row>
    <row r="5" spans="1:9" s="7" customFormat="1" x14ac:dyDescent="0.25">
      <c r="A5" s="8" t="s">
        <v>0</v>
      </c>
      <c r="B5" s="33" t="s">
        <v>36</v>
      </c>
      <c r="C5" s="17">
        <f>+F5+H5+G5</f>
        <v>95.24843792401046</v>
      </c>
      <c r="D5" s="64"/>
      <c r="E5" s="17" t="str">
        <f>+CRITERIOS!G4</f>
        <v>CUMPLE</v>
      </c>
      <c r="F5" s="17">
        <f>+'COD. ECONOMICAS'!D5</f>
        <v>65.24843792401046</v>
      </c>
      <c r="G5" s="17">
        <f>+GARANTIA!E4</f>
        <v>20</v>
      </c>
      <c r="H5" s="17">
        <f>+'IND. NACIONAL'!D4</f>
        <v>10</v>
      </c>
    </row>
    <row r="6" spans="1:9" s="20" customFormat="1" x14ac:dyDescent="0.25">
      <c r="A6" s="9" t="s">
        <v>20</v>
      </c>
      <c r="B6" s="12" t="s">
        <v>37</v>
      </c>
      <c r="C6" s="17">
        <f t="shared" ref="C6:C13" si="0">+F6+H6+G6</f>
        <v>70.303692180704147</v>
      </c>
      <c r="D6" s="65"/>
      <c r="E6" s="17" t="str">
        <f>+CRITERIOS!G5</f>
        <v>CUMPLE</v>
      </c>
      <c r="F6" s="17">
        <f>+'COD. ECONOMICAS'!D6</f>
        <v>60.303692180704147</v>
      </c>
      <c r="G6" s="17">
        <f>+GARANTIA!E5</f>
        <v>0</v>
      </c>
      <c r="H6" s="17">
        <f>+'IND. NACIONAL'!D5</f>
        <v>10</v>
      </c>
    </row>
    <row r="7" spans="1:9" s="20" customFormat="1" x14ac:dyDescent="0.25">
      <c r="A7" s="32" t="s">
        <v>32</v>
      </c>
      <c r="B7" s="35" t="s">
        <v>38</v>
      </c>
      <c r="C7" s="17">
        <f t="shared" si="0"/>
        <v>95.250455154408982</v>
      </c>
      <c r="D7"/>
      <c r="E7" s="17" t="str">
        <f>+CRITERIOS!G6</f>
        <v>CUMPLE</v>
      </c>
      <c r="F7" s="17">
        <f>+'COD. ECONOMICAS'!D7</f>
        <v>65.250455154408982</v>
      </c>
      <c r="G7" s="17">
        <f>+GARANTIA!E6</f>
        <v>20</v>
      </c>
      <c r="H7" s="17">
        <f>+'IND. NACIONAL'!D6</f>
        <v>10</v>
      </c>
    </row>
    <row r="8" spans="1:9" s="20" customFormat="1" x14ac:dyDescent="0.25">
      <c r="A8" s="32" t="s">
        <v>28</v>
      </c>
      <c r="B8" s="35" t="s">
        <v>39</v>
      </c>
      <c r="C8" s="17">
        <f t="shared" si="0"/>
        <v>97.072951977401132</v>
      </c>
      <c r="D8"/>
      <c r="E8" s="17" t="str">
        <f>+CRITERIOS!G7</f>
        <v>CUMPLE</v>
      </c>
      <c r="F8" s="17">
        <f>+'COD. ECONOMICAS'!D8</f>
        <v>67.072951977401132</v>
      </c>
      <c r="G8" s="17">
        <f>+GARANTIA!E7</f>
        <v>20</v>
      </c>
      <c r="H8" s="17">
        <f>+'IND. NACIONAL'!D7</f>
        <v>10</v>
      </c>
    </row>
    <row r="9" spans="1:9" s="20" customFormat="1" ht="30" x14ac:dyDescent="0.25">
      <c r="A9" s="32" t="s">
        <v>33</v>
      </c>
      <c r="B9" s="35" t="s">
        <v>40</v>
      </c>
      <c r="C9" s="17">
        <f t="shared" si="0"/>
        <v>94.390033898305077</v>
      </c>
      <c r="D9"/>
      <c r="E9" s="17" t="str">
        <f>+CRITERIOS!G8</f>
        <v>CUMPLE</v>
      </c>
      <c r="F9" s="17">
        <f>+'COD. ECONOMICAS'!D9</f>
        <v>64.390033898305077</v>
      </c>
      <c r="G9" s="17">
        <f>+GARANTIA!E8</f>
        <v>20</v>
      </c>
      <c r="H9" s="17">
        <f>+'IND. NACIONAL'!D8</f>
        <v>10</v>
      </c>
    </row>
    <row r="10" spans="1:9" s="20" customFormat="1" ht="30" x14ac:dyDescent="0.25">
      <c r="A10" s="32" t="s">
        <v>30</v>
      </c>
      <c r="B10" s="35" t="s">
        <v>41</v>
      </c>
      <c r="C10" s="17">
        <f t="shared" si="0"/>
        <v>100</v>
      </c>
      <c r="D10"/>
      <c r="E10" s="17" t="str">
        <f>+CRITERIOS!G9</f>
        <v>CUMPLE</v>
      </c>
      <c r="F10" s="17">
        <f>+'COD. ECONOMICAS'!D10</f>
        <v>70</v>
      </c>
      <c r="G10" s="17">
        <f>+GARANTIA!E9</f>
        <v>20</v>
      </c>
      <c r="H10" s="17">
        <f>+'IND. NACIONAL'!D9</f>
        <v>10</v>
      </c>
    </row>
    <row r="11" spans="1:9" s="20" customFormat="1" ht="30" x14ac:dyDescent="0.25">
      <c r="A11" s="32" t="s">
        <v>31</v>
      </c>
      <c r="B11" s="35" t="s">
        <v>42</v>
      </c>
      <c r="C11" s="17">
        <f t="shared" si="0"/>
        <v>90.987627208326273</v>
      </c>
      <c r="D11"/>
      <c r="E11" s="17" t="str">
        <f>+CRITERIOS!G10</f>
        <v>CUMPLE</v>
      </c>
      <c r="F11" s="17">
        <f>+'COD. ECONOMICAS'!D11</f>
        <v>60.987627208326273</v>
      </c>
      <c r="G11" s="17">
        <f>+GARANTIA!E10</f>
        <v>20</v>
      </c>
      <c r="H11" s="17">
        <f>+'IND. NACIONAL'!D10</f>
        <v>10</v>
      </c>
    </row>
    <row r="12" spans="1:9" s="20" customFormat="1" x14ac:dyDescent="0.25">
      <c r="A12" s="32" t="s">
        <v>34</v>
      </c>
      <c r="B12" s="35" t="s">
        <v>48</v>
      </c>
      <c r="C12" s="17">
        <f t="shared" si="0"/>
        <v>91.515601965171783</v>
      </c>
      <c r="D12"/>
      <c r="E12" s="17" t="str">
        <f>+CRITERIOS!G11</f>
        <v>CUMPLE</v>
      </c>
      <c r="F12" s="17">
        <f>+'COD. ECONOMICAS'!D12</f>
        <v>66.515601965171783</v>
      </c>
      <c r="G12" s="17">
        <f>+GARANTIA!E11</f>
        <v>20</v>
      </c>
      <c r="H12" s="17">
        <f>+'IND. NACIONAL'!D11</f>
        <v>5</v>
      </c>
    </row>
    <row r="13" spans="1:9" s="20" customFormat="1" x14ac:dyDescent="0.25">
      <c r="A13" s="32" t="s">
        <v>35</v>
      </c>
      <c r="B13" s="35" t="s">
        <v>43</v>
      </c>
      <c r="C13" s="17">
        <f t="shared" si="0"/>
        <v>93.239545782023839</v>
      </c>
      <c r="D13"/>
      <c r="E13" s="17" t="str">
        <f>+CRITERIOS!G12</f>
        <v>CUMPLE</v>
      </c>
      <c r="F13" s="17">
        <f>+'COD. ECONOMICAS'!D13</f>
        <v>63.239545782023846</v>
      </c>
      <c r="G13" s="17">
        <f>+GARANTIA!E12</f>
        <v>20</v>
      </c>
      <c r="H13" s="17">
        <f>+'IND. NACIONAL'!D12</f>
        <v>10</v>
      </c>
    </row>
  </sheetData>
  <mergeCells count="5">
    <mergeCell ref="E3:H3"/>
    <mergeCell ref="C3:C4"/>
    <mergeCell ref="D3:D6"/>
    <mergeCell ref="A1:F1"/>
    <mergeCell ref="A3:B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AAC80-C566-41B3-AFA9-180CB9A34200}">
  <dimension ref="A1:H12"/>
  <sheetViews>
    <sheetView topLeftCell="C1" workbookViewId="0">
      <selection activeCell="H11" sqref="H11"/>
    </sheetView>
  </sheetViews>
  <sheetFormatPr baseColWidth="10" defaultRowHeight="15" x14ac:dyDescent="0.25"/>
  <cols>
    <col min="1" max="1" width="26" customWidth="1"/>
    <col min="2" max="2" width="24.85546875" customWidth="1"/>
    <col min="3" max="3" width="9.140625" style="14" customWidth="1"/>
    <col min="4" max="4" width="11.42578125" style="14" customWidth="1"/>
    <col min="5" max="7" width="9.42578125" style="14" customWidth="1"/>
    <col min="8" max="8" width="38.140625" customWidth="1"/>
  </cols>
  <sheetData>
    <row r="1" spans="1:8" x14ac:dyDescent="0.25">
      <c r="A1" s="66" t="s">
        <v>16</v>
      </c>
      <c r="B1" s="66"/>
      <c r="C1" s="66"/>
      <c r="D1" s="66"/>
      <c r="E1" s="66"/>
      <c r="F1" s="66"/>
      <c r="G1" s="66"/>
    </row>
    <row r="3" spans="1:8" s="7" customFormat="1" ht="95.25" customHeight="1" x14ac:dyDescent="0.25">
      <c r="B3" s="5" t="s">
        <v>4</v>
      </c>
      <c r="C3" s="55" t="s">
        <v>15</v>
      </c>
      <c r="D3" s="55" t="s">
        <v>60</v>
      </c>
      <c r="E3" s="55" t="s">
        <v>61</v>
      </c>
      <c r="F3" s="55" t="s">
        <v>62</v>
      </c>
      <c r="G3" s="55" t="s">
        <v>3</v>
      </c>
      <c r="H3" s="34" t="s">
        <v>26</v>
      </c>
    </row>
    <row r="4" spans="1:8" s="7" customFormat="1" x14ac:dyDescent="0.25">
      <c r="A4" s="8" t="s">
        <v>0</v>
      </c>
      <c r="B4" s="33" t="str">
        <f>+PUNTAJE!B5</f>
        <v>NEXCOMPUTER S.A.S.</v>
      </c>
      <c r="C4" s="34" t="s">
        <v>14</v>
      </c>
      <c r="D4" s="34" t="s">
        <v>14</v>
      </c>
      <c r="E4" s="34" t="s">
        <v>14</v>
      </c>
      <c r="F4" s="34" t="s">
        <v>14</v>
      </c>
      <c r="G4" s="34" t="s">
        <v>14</v>
      </c>
      <c r="H4" s="33"/>
    </row>
    <row r="5" spans="1:8" s="7" customFormat="1" x14ac:dyDescent="0.25">
      <c r="A5" s="8" t="s">
        <v>1</v>
      </c>
      <c r="B5" s="33" t="str">
        <f>+PUNTAJE!B6</f>
        <v>SUMINCOL S.A.S.</v>
      </c>
      <c r="C5" s="34" t="s">
        <v>14</v>
      </c>
      <c r="D5" s="34" t="s">
        <v>14</v>
      </c>
      <c r="E5" s="34" t="s">
        <v>14</v>
      </c>
      <c r="F5" s="34" t="s">
        <v>14</v>
      </c>
      <c r="G5" s="34" t="s">
        <v>14</v>
      </c>
      <c r="H5" s="30"/>
    </row>
    <row r="6" spans="1:8" s="7" customFormat="1" x14ac:dyDescent="0.25">
      <c r="A6" s="8" t="s">
        <v>27</v>
      </c>
      <c r="B6" s="33" t="str">
        <f>+PUNTAJE!B7</f>
        <v>SUMIMAS S.A.S.</v>
      </c>
      <c r="C6" s="34" t="s">
        <v>14</v>
      </c>
      <c r="D6" s="34" t="s">
        <v>14</v>
      </c>
      <c r="E6" s="34" t="s">
        <v>14</v>
      </c>
      <c r="F6" s="34" t="s">
        <v>14</v>
      </c>
      <c r="G6" s="34" t="s">
        <v>14</v>
      </c>
      <c r="H6" s="30"/>
    </row>
    <row r="7" spans="1:8" s="7" customFormat="1" x14ac:dyDescent="0.25">
      <c r="A7" s="8" t="s">
        <v>28</v>
      </c>
      <c r="B7" s="33" t="str">
        <f>+PUNTAJE!B8</f>
        <v>MICRONET S.A.S.</v>
      </c>
      <c r="C7" s="34" t="s">
        <v>14</v>
      </c>
      <c r="D7" s="34" t="s">
        <v>14</v>
      </c>
      <c r="E7" s="34" t="s">
        <v>14</v>
      </c>
      <c r="F7" s="34" t="s">
        <v>14</v>
      </c>
      <c r="G7" s="34" t="s">
        <v>14</v>
      </c>
      <c r="H7" s="30"/>
    </row>
    <row r="8" spans="1:8" s="7" customFormat="1" ht="30" x14ac:dyDescent="0.25">
      <c r="A8" s="8" t="s">
        <v>29</v>
      </c>
      <c r="B8" s="33" t="str">
        <f>+PUNTAJE!B9</f>
        <v>TECNOPHONE DE COLOMBIA S.A.S.</v>
      </c>
      <c r="C8" s="34" t="s">
        <v>14</v>
      </c>
      <c r="D8" s="34" t="s">
        <v>14</v>
      </c>
      <c r="E8" s="34" t="s">
        <v>14</v>
      </c>
      <c r="F8" s="34" t="s">
        <v>14</v>
      </c>
      <c r="G8" s="34" t="s">
        <v>14</v>
      </c>
      <c r="H8" s="30"/>
    </row>
    <row r="9" spans="1:8" s="7" customFormat="1" ht="30" x14ac:dyDescent="0.25">
      <c r="A9" s="8" t="s">
        <v>30</v>
      </c>
      <c r="B9" s="33" t="str">
        <f>+PUNTAJE!B10</f>
        <v>NUEVA ERA SOLUCIONES S.A.S.</v>
      </c>
      <c r="C9" s="34" t="s">
        <v>14</v>
      </c>
      <c r="D9" s="34" t="s">
        <v>14</v>
      </c>
      <c r="E9" s="34" t="s">
        <v>14</v>
      </c>
      <c r="F9" s="34" t="s">
        <v>14</v>
      </c>
      <c r="G9" s="34" t="s">
        <v>14</v>
      </c>
      <c r="H9" s="30"/>
    </row>
    <row r="10" spans="1:8" s="7" customFormat="1" ht="51" x14ac:dyDescent="0.25">
      <c r="A10" s="8" t="s">
        <v>31</v>
      </c>
      <c r="B10" s="33" t="str">
        <f>+PUNTAJE!B11</f>
        <v>SIGNOS EDUCACION Y TECNOLOGIA S.A.S.</v>
      </c>
      <c r="C10" s="34" t="s">
        <v>14</v>
      </c>
      <c r="D10" s="34" t="s">
        <v>14</v>
      </c>
      <c r="E10" s="56" t="s">
        <v>63</v>
      </c>
      <c r="F10" s="34" t="s">
        <v>14</v>
      </c>
      <c r="G10" s="34" t="s">
        <v>14</v>
      </c>
      <c r="H10" s="30" t="s">
        <v>64</v>
      </c>
    </row>
    <row r="11" spans="1:8" s="7" customFormat="1" x14ac:dyDescent="0.25">
      <c r="A11" s="8" t="s">
        <v>46</v>
      </c>
      <c r="B11" s="33" t="str">
        <f>+PUNTAJE!B12</f>
        <v>SISTETRONICS LTDA</v>
      </c>
      <c r="C11" s="34" t="s">
        <v>14</v>
      </c>
      <c r="D11" s="34" t="s">
        <v>14</v>
      </c>
      <c r="E11" s="34" t="s">
        <v>14</v>
      </c>
      <c r="F11" s="34" t="s">
        <v>14</v>
      </c>
      <c r="G11" s="34" t="s">
        <v>14</v>
      </c>
      <c r="H11" s="30"/>
    </row>
    <row r="12" spans="1:8" s="7" customFormat="1" x14ac:dyDescent="0.25">
      <c r="A12" s="8" t="s">
        <v>35</v>
      </c>
      <c r="B12" s="33" t="str">
        <f>+PUNTAJE!B13</f>
        <v>XOREX S.A.S</v>
      </c>
      <c r="C12" s="34" t="s">
        <v>14</v>
      </c>
      <c r="D12" s="34" t="s">
        <v>14</v>
      </c>
      <c r="E12" s="34" t="s">
        <v>14</v>
      </c>
      <c r="F12" s="34" t="s">
        <v>14</v>
      </c>
      <c r="G12" s="34" t="s">
        <v>14</v>
      </c>
      <c r="H12" s="30"/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FFB5C-AD1F-427D-BA54-2FB93D917330}">
  <dimension ref="A1:H37"/>
  <sheetViews>
    <sheetView topLeftCell="A25" workbookViewId="0">
      <selection activeCell="C25" sqref="C25"/>
    </sheetView>
  </sheetViews>
  <sheetFormatPr baseColWidth="10" defaultRowHeight="15" x14ac:dyDescent="0.25"/>
  <cols>
    <col min="1" max="1" width="5.7109375" bestFit="1" customWidth="1"/>
    <col min="2" max="2" width="26" customWidth="1"/>
    <col min="3" max="4" width="11.42578125" style="14"/>
    <col min="5" max="5" width="16" style="19" customWidth="1"/>
    <col min="6" max="6" width="17.28515625" style="19" customWidth="1"/>
    <col min="7" max="7" width="20.42578125" customWidth="1"/>
    <col min="8" max="8" width="16.7109375" customWidth="1"/>
  </cols>
  <sheetData>
    <row r="1" spans="1:6" x14ac:dyDescent="0.25">
      <c r="A1" s="24" t="s">
        <v>25</v>
      </c>
      <c r="B1" s="24"/>
      <c r="C1" s="15"/>
      <c r="D1" s="15"/>
      <c r="E1" s="25"/>
    </row>
    <row r="3" spans="1:6" x14ac:dyDescent="0.25">
      <c r="A3" s="71" t="s">
        <v>24</v>
      </c>
      <c r="B3" s="71"/>
      <c r="C3" s="71" t="str">
        <f>+PUNTAJE!B5</f>
        <v>NEXCOMPUTER S.A.S.</v>
      </c>
      <c r="D3" s="71"/>
      <c r="E3" s="71"/>
      <c r="F3" s="71"/>
    </row>
    <row r="4" spans="1:6" x14ac:dyDescent="0.25">
      <c r="A4" s="1" t="s">
        <v>23</v>
      </c>
      <c r="B4" s="1" t="s">
        <v>21</v>
      </c>
      <c r="C4" s="2" t="s">
        <v>22</v>
      </c>
      <c r="D4" s="2" t="s">
        <v>51</v>
      </c>
      <c r="E4" s="21" t="s">
        <v>50</v>
      </c>
      <c r="F4" s="21" t="s">
        <v>52</v>
      </c>
    </row>
    <row r="5" spans="1:6" s="3" customFormat="1" ht="30" x14ac:dyDescent="0.25">
      <c r="A5" s="42">
        <v>1</v>
      </c>
      <c r="B5" s="43" t="s">
        <v>53</v>
      </c>
      <c r="C5" s="42" t="s">
        <v>54</v>
      </c>
      <c r="D5" s="42">
        <v>810</v>
      </c>
      <c r="E5" s="44">
        <v>1455595</v>
      </c>
      <c r="F5" s="44">
        <f>+E5*D5</f>
        <v>1179031950</v>
      </c>
    </row>
    <row r="7" spans="1:6" x14ac:dyDescent="0.25">
      <c r="A7" s="71" t="s">
        <v>24</v>
      </c>
      <c r="B7" s="71"/>
      <c r="C7" s="71" t="str">
        <f>+PUNTAJE!B6</f>
        <v>SUMINCOL S.A.S.</v>
      </c>
      <c r="D7" s="71"/>
      <c r="E7" s="71"/>
      <c r="F7" s="71"/>
    </row>
    <row r="8" spans="1:6" x14ac:dyDescent="0.25">
      <c r="A8" s="1" t="s">
        <v>23</v>
      </c>
      <c r="B8" s="1" t="s">
        <v>21</v>
      </c>
      <c r="C8" s="2" t="s">
        <v>22</v>
      </c>
      <c r="D8" s="2" t="s">
        <v>51</v>
      </c>
      <c r="E8" s="21" t="s">
        <v>50</v>
      </c>
      <c r="F8" s="21" t="s">
        <v>52</v>
      </c>
    </row>
    <row r="9" spans="1:6" s="3" customFormat="1" ht="30" x14ac:dyDescent="0.25">
      <c r="A9" s="42">
        <v>1</v>
      </c>
      <c r="B9" s="43" t="s">
        <v>53</v>
      </c>
      <c r="C9" s="42" t="s">
        <v>54</v>
      </c>
      <c r="D9" s="42">
        <v>810</v>
      </c>
      <c r="E9" s="44">
        <v>1574950</v>
      </c>
      <c r="F9" s="44">
        <f>+E9*D9</f>
        <v>1275709500</v>
      </c>
    </row>
    <row r="11" spans="1:6" x14ac:dyDescent="0.25">
      <c r="A11" s="71" t="s">
        <v>24</v>
      </c>
      <c r="B11" s="71"/>
      <c r="C11" s="71" t="str">
        <f>+PUNTAJE!B7</f>
        <v>SUMIMAS S.A.S.</v>
      </c>
      <c r="D11" s="71"/>
      <c r="E11" s="71"/>
      <c r="F11" s="71"/>
    </row>
    <row r="12" spans="1:6" x14ac:dyDescent="0.25">
      <c r="A12" s="1" t="s">
        <v>23</v>
      </c>
      <c r="B12" s="1" t="s">
        <v>21</v>
      </c>
      <c r="C12" s="2" t="s">
        <v>22</v>
      </c>
      <c r="D12" s="2" t="s">
        <v>51</v>
      </c>
      <c r="E12" s="21" t="s">
        <v>50</v>
      </c>
      <c r="F12" s="21" t="s">
        <v>52</v>
      </c>
    </row>
    <row r="13" spans="1:6" s="3" customFormat="1" ht="30" x14ac:dyDescent="0.25">
      <c r="A13" s="42">
        <v>1</v>
      </c>
      <c r="B13" s="43" t="s">
        <v>53</v>
      </c>
      <c r="C13" s="42" t="s">
        <v>54</v>
      </c>
      <c r="D13" s="42">
        <v>810</v>
      </c>
      <c r="E13" s="44">
        <v>1455550</v>
      </c>
      <c r="F13" s="44">
        <f>+E13*D13</f>
        <v>1178995500</v>
      </c>
    </row>
    <row r="15" spans="1:6" x14ac:dyDescent="0.25">
      <c r="A15" s="71" t="s">
        <v>24</v>
      </c>
      <c r="B15" s="71"/>
      <c r="C15" s="71" t="str">
        <f>+PUNTAJE!B8</f>
        <v>MICRONET S.A.S.</v>
      </c>
      <c r="D15" s="71"/>
      <c r="E15" s="71"/>
      <c r="F15" s="71"/>
    </row>
    <row r="16" spans="1:6" x14ac:dyDescent="0.25">
      <c r="A16" s="1" t="s">
        <v>23</v>
      </c>
      <c r="B16" s="1" t="s">
        <v>21</v>
      </c>
      <c r="C16" s="2" t="s">
        <v>22</v>
      </c>
      <c r="D16" s="2" t="s">
        <v>51</v>
      </c>
      <c r="E16" s="21" t="s">
        <v>50</v>
      </c>
      <c r="F16" s="21" t="s">
        <v>52</v>
      </c>
    </row>
    <row r="17" spans="1:8" s="3" customFormat="1" ht="123.75" x14ac:dyDescent="0.2">
      <c r="A17" s="42">
        <v>1</v>
      </c>
      <c r="B17" s="45" t="s">
        <v>55</v>
      </c>
      <c r="C17" s="42" t="s">
        <v>54</v>
      </c>
      <c r="D17" s="42">
        <v>810</v>
      </c>
      <c r="E17" s="44">
        <v>1416000</v>
      </c>
      <c r="F17" s="44">
        <f>+E17*D17</f>
        <v>1146960000</v>
      </c>
    </row>
    <row r="19" spans="1:8" x14ac:dyDescent="0.25">
      <c r="A19" s="71" t="s">
        <v>24</v>
      </c>
      <c r="B19" s="71"/>
      <c r="C19" s="71" t="str">
        <f>+PUNTAJE!B9</f>
        <v>TECNOPHONE DE COLOMBIA S.A.S.</v>
      </c>
      <c r="D19" s="71"/>
      <c r="E19" s="71"/>
      <c r="F19" s="71"/>
    </row>
    <row r="20" spans="1:8" x14ac:dyDescent="0.25">
      <c r="A20" s="1" t="s">
        <v>23</v>
      </c>
      <c r="B20" s="1" t="s">
        <v>21</v>
      </c>
      <c r="C20" s="2" t="s">
        <v>22</v>
      </c>
      <c r="D20" s="2" t="s">
        <v>51</v>
      </c>
      <c r="E20" s="21" t="s">
        <v>50</v>
      </c>
      <c r="F20" s="21" t="s">
        <v>52</v>
      </c>
    </row>
    <row r="21" spans="1:8" s="3" customFormat="1" ht="30" x14ac:dyDescent="0.25">
      <c r="A21" s="42">
        <v>1</v>
      </c>
      <c r="B21" s="43" t="s">
        <v>53</v>
      </c>
      <c r="C21" s="42" t="s">
        <v>54</v>
      </c>
      <c r="D21" s="42">
        <v>810</v>
      </c>
      <c r="E21" s="44">
        <v>1475000</v>
      </c>
      <c r="F21" s="44">
        <f>+E21*D21</f>
        <v>1194750000</v>
      </c>
    </row>
    <row r="23" spans="1:8" x14ac:dyDescent="0.25">
      <c r="A23" s="71" t="s">
        <v>24</v>
      </c>
      <c r="B23" s="71"/>
      <c r="C23" s="71" t="str">
        <f>+PUNTAJE!B10</f>
        <v>NUEVA ERA SOLUCIONES S.A.S.</v>
      </c>
      <c r="D23" s="71"/>
      <c r="E23" s="71"/>
      <c r="F23" s="71"/>
    </row>
    <row r="24" spans="1:8" x14ac:dyDescent="0.25">
      <c r="A24" s="1" t="s">
        <v>23</v>
      </c>
      <c r="B24" s="1" t="s">
        <v>21</v>
      </c>
      <c r="C24" s="2" t="s">
        <v>22</v>
      </c>
      <c r="D24" s="2" t="s">
        <v>51</v>
      </c>
      <c r="E24" s="21" t="s">
        <v>50</v>
      </c>
      <c r="F24" s="21" t="s">
        <v>52</v>
      </c>
    </row>
    <row r="25" spans="1:8" s="3" customFormat="1" ht="191.25" x14ac:dyDescent="0.2">
      <c r="A25" s="42">
        <v>1</v>
      </c>
      <c r="B25" s="45" t="s">
        <v>56</v>
      </c>
      <c r="C25" s="42" t="s">
        <v>54</v>
      </c>
      <c r="D25" s="42">
        <v>810</v>
      </c>
      <c r="E25" s="44">
        <v>1356790</v>
      </c>
      <c r="F25" s="44">
        <f>+E25*D25</f>
        <v>1098999900</v>
      </c>
    </row>
    <row r="27" spans="1:8" x14ac:dyDescent="0.25">
      <c r="A27" s="71" t="s">
        <v>24</v>
      </c>
      <c r="B27" s="71"/>
      <c r="C27" s="71" t="str">
        <f>+PUNTAJE!B11</f>
        <v>SIGNOS EDUCACION Y TECNOLOGIA S.A.S.</v>
      </c>
      <c r="D27" s="71"/>
      <c r="E27" s="71"/>
      <c r="F27" s="71"/>
    </row>
    <row r="28" spans="1:8" x14ac:dyDescent="0.25">
      <c r="A28" s="1" t="s">
        <v>23</v>
      </c>
      <c r="B28" s="1" t="s">
        <v>21</v>
      </c>
      <c r="C28" s="2" t="s">
        <v>22</v>
      </c>
      <c r="D28" s="2" t="s">
        <v>51</v>
      </c>
      <c r="E28" s="21" t="s">
        <v>50</v>
      </c>
      <c r="F28" s="21" t="s">
        <v>52</v>
      </c>
      <c r="G28" s="8" t="s">
        <v>57</v>
      </c>
      <c r="H28" s="34" t="s">
        <v>58</v>
      </c>
    </row>
    <row r="29" spans="1:8" s="3" customFormat="1" ht="30" x14ac:dyDescent="0.25">
      <c r="A29" s="50">
        <v>1</v>
      </c>
      <c r="B29" s="51" t="s">
        <v>53</v>
      </c>
      <c r="C29" s="50" t="s">
        <v>54</v>
      </c>
      <c r="D29" s="50">
        <v>810</v>
      </c>
      <c r="E29" s="52">
        <v>1557288</v>
      </c>
      <c r="F29" s="52">
        <f>+E29*D29</f>
        <v>1261403280</v>
      </c>
      <c r="G29" s="34">
        <v>1261402908</v>
      </c>
      <c r="H29" s="53">
        <f>+F29-G29</f>
        <v>372</v>
      </c>
    </row>
    <row r="31" spans="1:8" x14ac:dyDescent="0.25">
      <c r="A31" s="71" t="s">
        <v>24</v>
      </c>
      <c r="B31" s="71"/>
      <c r="C31" s="71" t="str">
        <f>+PUNTAJE!B12</f>
        <v>SISTETRONICS LTDA</v>
      </c>
      <c r="D31" s="71"/>
      <c r="E31" s="71"/>
      <c r="F31" s="71"/>
    </row>
    <row r="32" spans="1:8" x14ac:dyDescent="0.25">
      <c r="A32" s="1" t="s">
        <v>23</v>
      </c>
      <c r="B32" s="1" t="s">
        <v>21</v>
      </c>
      <c r="C32" s="2" t="s">
        <v>22</v>
      </c>
      <c r="D32" s="2" t="s">
        <v>51</v>
      </c>
      <c r="E32" s="21" t="s">
        <v>50</v>
      </c>
      <c r="F32" s="21" t="s">
        <v>52</v>
      </c>
    </row>
    <row r="33" spans="1:6" s="3" customFormat="1" ht="67.5" x14ac:dyDescent="0.2">
      <c r="A33" s="42">
        <v>1</v>
      </c>
      <c r="B33" s="45" t="s">
        <v>59</v>
      </c>
      <c r="C33" s="42" t="s">
        <v>54</v>
      </c>
      <c r="D33" s="42">
        <v>810</v>
      </c>
      <c r="E33" s="44">
        <v>1427865</v>
      </c>
      <c r="F33" s="44">
        <f>+E33*D33</f>
        <v>1156570650</v>
      </c>
    </row>
    <row r="35" spans="1:6" x14ac:dyDescent="0.25">
      <c r="A35" s="71" t="s">
        <v>24</v>
      </c>
      <c r="B35" s="71"/>
      <c r="C35" s="71" t="str">
        <f>+PUNTAJE!B13</f>
        <v>XOREX S.A.S</v>
      </c>
      <c r="D35" s="71"/>
      <c r="E35" s="71"/>
      <c r="F35" s="71"/>
    </row>
    <row r="36" spans="1:6" x14ac:dyDescent="0.25">
      <c r="A36" s="1" t="s">
        <v>23</v>
      </c>
      <c r="B36" s="1" t="s">
        <v>21</v>
      </c>
      <c r="C36" s="2" t="s">
        <v>22</v>
      </c>
      <c r="D36" s="2" t="s">
        <v>51</v>
      </c>
      <c r="E36" s="21" t="s">
        <v>50</v>
      </c>
      <c r="F36" s="21" t="s">
        <v>52</v>
      </c>
    </row>
    <row r="37" spans="1:6" s="3" customFormat="1" ht="67.5" x14ac:dyDescent="0.2">
      <c r="A37" s="42">
        <v>1</v>
      </c>
      <c r="B37" s="45" t="s">
        <v>59</v>
      </c>
      <c r="C37" s="42" t="s">
        <v>54</v>
      </c>
      <c r="D37" s="42">
        <v>810</v>
      </c>
      <c r="E37" s="44">
        <v>1501834</v>
      </c>
      <c r="F37" s="44">
        <f>+E37*D37</f>
        <v>1216485540</v>
      </c>
    </row>
  </sheetData>
  <mergeCells count="18">
    <mergeCell ref="A27:B27"/>
    <mergeCell ref="C27:F27"/>
    <mergeCell ref="A31:B31"/>
    <mergeCell ref="C31:F31"/>
    <mergeCell ref="A35:B35"/>
    <mergeCell ref="C35:F35"/>
    <mergeCell ref="A3:B3"/>
    <mergeCell ref="C3:F3"/>
    <mergeCell ref="A7:B7"/>
    <mergeCell ref="C7:F7"/>
    <mergeCell ref="A11:B11"/>
    <mergeCell ref="C11:F11"/>
    <mergeCell ref="A15:B15"/>
    <mergeCell ref="C15:F15"/>
    <mergeCell ref="A19:B19"/>
    <mergeCell ref="C19:F19"/>
    <mergeCell ref="A23:B23"/>
    <mergeCell ref="C23:F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B53E3-042F-4F31-94C5-E6395EB405C9}">
  <dimension ref="A1:E18"/>
  <sheetViews>
    <sheetView tabSelected="1" topLeftCell="A12" workbookViewId="0">
      <selection activeCell="I9" sqref="I9"/>
    </sheetView>
  </sheetViews>
  <sheetFormatPr baseColWidth="10" defaultRowHeight="15" x14ac:dyDescent="0.25"/>
  <cols>
    <col min="1" max="1" width="26.85546875" style="19" customWidth="1"/>
    <col min="2" max="2" width="19.85546875" style="19" customWidth="1"/>
    <col min="3" max="3" width="16.28515625" style="19" customWidth="1"/>
    <col min="4" max="4" width="11.140625" style="46" customWidth="1"/>
    <col min="5" max="5" width="14.85546875" style="19" customWidth="1"/>
    <col min="6" max="16384" width="11.42578125" style="19"/>
  </cols>
  <sheetData>
    <row r="1" spans="1:5" x14ac:dyDescent="0.25">
      <c r="A1" s="72" t="s">
        <v>18</v>
      </c>
      <c r="B1" s="72"/>
      <c r="C1" s="72"/>
    </row>
    <row r="4" spans="1:5" x14ac:dyDescent="0.25">
      <c r="A4" s="18"/>
      <c r="B4" s="23" t="s">
        <v>4</v>
      </c>
      <c r="C4" s="23" t="s">
        <v>2</v>
      </c>
      <c r="D4" s="47" t="s">
        <v>5</v>
      </c>
    </row>
    <row r="5" spans="1:5" x14ac:dyDescent="0.25">
      <c r="A5" s="26" t="s">
        <v>44</v>
      </c>
      <c r="B5" s="26" t="str">
        <f>+PUNTAJE!B5</f>
        <v>NEXCOMPUTER S.A.S.</v>
      </c>
      <c r="C5" s="18">
        <f>+'REV PROPUESTAS'!F5</f>
        <v>1179031950</v>
      </c>
      <c r="D5" s="40">
        <f>70*(C17/C5)</f>
        <v>65.24843792401046</v>
      </c>
    </row>
    <row r="6" spans="1:5" x14ac:dyDescent="0.25">
      <c r="A6" s="26" t="s">
        <v>1</v>
      </c>
      <c r="B6" s="26" t="str">
        <f>+PUNTAJE!B6</f>
        <v>SUMINCOL S.A.S.</v>
      </c>
      <c r="C6" s="18">
        <f>+'REV PROPUESTAS'!F9</f>
        <v>1275709500</v>
      </c>
      <c r="D6" s="40">
        <f>70*(C17/C6)</f>
        <v>60.303692180704147</v>
      </c>
    </row>
    <row r="7" spans="1:5" x14ac:dyDescent="0.25">
      <c r="A7" s="26" t="s">
        <v>27</v>
      </c>
      <c r="B7" s="26" t="str">
        <f>+PUNTAJE!B7</f>
        <v>SUMIMAS S.A.S.</v>
      </c>
      <c r="C7" s="18">
        <f>+'REV PROPUESTAS'!F13</f>
        <v>1178995500</v>
      </c>
      <c r="D7" s="40">
        <f>70*(C17/C7)</f>
        <v>65.250455154408982</v>
      </c>
    </row>
    <row r="8" spans="1:5" x14ac:dyDescent="0.25">
      <c r="A8" s="26" t="s">
        <v>45</v>
      </c>
      <c r="B8" s="26" t="str">
        <f>+PUNTAJE!B8</f>
        <v>MICRONET S.A.S.</v>
      </c>
      <c r="C8" s="18">
        <f>+'REV PROPUESTAS'!F17</f>
        <v>1146960000</v>
      </c>
      <c r="D8" s="40">
        <f>70*(C17/C8)</f>
        <v>67.072951977401132</v>
      </c>
    </row>
    <row r="9" spans="1:5" ht="30" x14ac:dyDescent="0.25">
      <c r="A9" s="26" t="s">
        <v>29</v>
      </c>
      <c r="B9" s="26" t="str">
        <f>+PUNTAJE!B9</f>
        <v>TECNOPHONE DE COLOMBIA S.A.S.</v>
      </c>
      <c r="C9" s="18">
        <f>+'REV PROPUESTAS'!F21</f>
        <v>1194750000</v>
      </c>
      <c r="D9" s="40">
        <f>70*(C17/C9)</f>
        <v>64.390033898305077</v>
      </c>
    </row>
    <row r="10" spans="1:5" ht="30" x14ac:dyDescent="0.25">
      <c r="A10" s="41" t="s">
        <v>30</v>
      </c>
      <c r="B10" s="41" t="str">
        <f>+PUNTAJE!B10</f>
        <v>NUEVA ERA SOLUCIONES S.A.S.</v>
      </c>
      <c r="C10" s="22">
        <f>+'REV PROPUESTAS'!F25</f>
        <v>1098999900</v>
      </c>
      <c r="D10" s="48">
        <f>70*(C17/C10)</f>
        <v>70</v>
      </c>
      <c r="E10" s="54" t="s">
        <v>8</v>
      </c>
    </row>
    <row r="11" spans="1:5" ht="30" x14ac:dyDescent="0.25">
      <c r="A11" s="26" t="s">
        <v>31</v>
      </c>
      <c r="B11" s="26" t="str">
        <f>+PUNTAJE!B11</f>
        <v>SIGNOS EDUCACION Y TECNOLOGIA S.A.S.</v>
      </c>
      <c r="C11" s="18">
        <f>+'REV PROPUESTAS'!F29</f>
        <v>1261403280</v>
      </c>
      <c r="D11" s="40">
        <f>70*(C17/C11)</f>
        <v>60.987627208326273</v>
      </c>
    </row>
    <row r="12" spans="1:5" ht="30" x14ac:dyDescent="0.25">
      <c r="A12" s="26" t="s">
        <v>46</v>
      </c>
      <c r="B12" s="26" t="str">
        <f>+PUNTAJE!B12</f>
        <v>SISTETRONICS LTDA</v>
      </c>
      <c r="C12" s="18">
        <f>+'REV PROPUESTAS'!F33</f>
        <v>1156570650</v>
      </c>
      <c r="D12" s="40">
        <f>70*(C17/C12)</f>
        <v>66.515601965171783</v>
      </c>
    </row>
    <row r="13" spans="1:5" x14ac:dyDescent="0.25">
      <c r="A13" s="26" t="s">
        <v>35</v>
      </c>
      <c r="B13" s="26" t="str">
        <f>+PUNTAJE!B13</f>
        <v>XOREX S.A.S</v>
      </c>
      <c r="C13" s="18">
        <f>+'REV PROPUESTAS'!F37</f>
        <v>1216485540</v>
      </c>
      <c r="D13" s="40">
        <f>70*(C17/C13)</f>
        <v>63.239545782023846</v>
      </c>
    </row>
    <row r="14" spans="1:5" x14ac:dyDescent="0.25">
      <c r="A14" s="37"/>
      <c r="B14" s="38"/>
      <c r="C14" s="38"/>
      <c r="D14" s="49"/>
    </row>
    <row r="16" spans="1:5" x14ac:dyDescent="0.25">
      <c r="A16" s="27" t="s">
        <v>6</v>
      </c>
      <c r="B16" s="28" t="s">
        <v>7</v>
      </c>
      <c r="C16" s="29"/>
    </row>
    <row r="17" spans="1:3" x14ac:dyDescent="0.25">
      <c r="A17" s="73" t="s">
        <v>8</v>
      </c>
      <c r="B17" s="73"/>
      <c r="C17" s="18">
        <f>+C10</f>
        <v>1098999900</v>
      </c>
    </row>
    <row r="18" spans="1:3" x14ac:dyDescent="0.25">
      <c r="A18" s="73" t="s">
        <v>9</v>
      </c>
      <c r="B18" s="73"/>
      <c r="C18" s="39" t="s">
        <v>47</v>
      </c>
    </row>
  </sheetData>
  <mergeCells count="3">
    <mergeCell ref="A1:C1"/>
    <mergeCell ref="A17:B17"/>
    <mergeCell ref="A18:B18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5C766-C718-4F1D-B448-9990B9CCBEB5}">
  <dimension ref="A1:F12"/>
  <sheetViews>
    <sheetView workbookViewId="0">
      <selection activeCell="G5" sqref="G5"/>
    </sheetView>
  </sheetViews>
  <sheetFormatPr baseColWidth="10" defaultRowHeight="15" x14ac:dyDescent="0.25"/>
  <cols>
    <col min="1" max="1" width="26" customWidth="1"/>
    <col min="2" max="2" width="24.85546875" customWidth="1"/>
    <col min="3" max="4" width="17.28515625" customWidth="1"/>
    <col min="5" max="5" width="17.5703125" customWidth="1"/>
    <col min="6" max="6" width="38.140625" customWidth="1"/>
  </cols>
  <sheetData>
    <row r="1" spans="1:6" x14ac:dyDescent="0.25">
      <c r="A1" s="66" t="s">
        <v>49</v>
      </c>
      <c r="B1" s="66"/>
      <c r="C1" s="66"/>
      <c r="D1" s="66"/>
      <c r="E1" s="66"/>
    </row>
    <row r="3" spans="1:6" s="7" customFormat="1" ht="22.5" x14ac:dyDescent="0.25">
      <c r="B3" s="5" t="s">
        <v>4</v>
      </c>
      <c r="C3" s="13" t="s">
        <v>65</v>
      </c>
      <c r="D3" s="13" t="s">
        <v>66</v>
      </c>
      <c r="E3" s="34" t="s">
        <v>3</v>
      </c>
      <c r="F3" s="34" t="s">
        <v>26</v>
      </c>
    </row>
    <row r="4" spans="1:6" s="7" customFormat="1" x14ac:dyDescent="0.25">
      <c r="A4" s="8" t="s">
        <v>0</v>
      </c>
      <c r="B4" s="33" t="str">
        <f>+PUNTAJE!B5</f>
        <v>NEXCOMPUTER S.A.S.</v>
      </c>
      <c r="C4" s="34" t="s">
        <v>67</v>
      </c>
      <c r="D4" s="34">
        <v>3</v>
      </c>
      <c r="E4" s="34">
        <f>20*(D4/3)</f>
        <v>20</v>
      </c>
      <c r="F4" s="33"/>
    </row>
    <row r="5" spans="1:6" s="7" customFormat="1" x14ac:dyDescent="0.25">
      <c r="A5" s="8" t="s">
        <v>1</v>
      </c>
      <c r="B5" s="33" t="str">
        <f>+PUNTAJE!B6</f>
        <v>SUMINCOL S.A.S.</v>
      </c>
      <c r="C5" s="34" t="s">
        <v>69</v>
      </c>
      <c r="D5" s="34">
        <v>0</v>
      </c>
      <c r="E5" s="34">
        <f t="shared" ref="E5:E12" si="0">20*(D5/3)</f>
        <v>0</v>
      </c>
      <c r="F5" s="30"/>
    </row>
    <row r="6" spans="1:6" s="7" customFormat="1" x14ac:dyDescent="0.25">
      <c r="A6" s="8" t="s">
        <v>27</v>
      </c>
      <c r="B6" s="33" t="str">
        <f>+PUNTAJE!B7</f>
        <v>SUMIMAS S.A.S.</v>
      </c>
      <c r="C6" s="34" t="s">
        <v>67</v>
      </c>
      <c r="D6" s="34">
        <v>3</v>
      </c>
      <c r="E6" s="34">
        <f t="shared" si="0"/>
        <v>20</v>
      </c>
      <c r="F6" s="30"/>
    </row>
    <row r="7" spans="1:6" s="7" customFormat="1" x14ac:dyDescent="0.25">
      <c r="A7" s="8" t="s">
        <v>28</v>
      </c>
      <c r="B7" s="33" t="str">
        <f>+PUNTAJE!B8</f>
        <v>MICRONET S.A.S.</v>
      </c>
      <c r="C7" s="34" t="s">
        <v>67</v>
      </c>
      <c r="D7" s="34">
        <v>3</v>
      </c>
      <c r="E7" s="34">
        <f t="shared" si="0"/>
        <v>20</v>
      </c>
      <c r="F7" s="30"/>
    </row>
    <row r="8" spans="1:6" s="7" customFormat="1" ht="30" x14ac:dyDescent="0.25">
      <c r="A8" s="8" t="s">
        <v>29</v>
      </c>
      <c r="B8" s="33" t="str">
        <f>+PUNTAJE!B9</f>
        <v>TECNOPHONE DE COLOMBIA S.A.S.</v>
      </c>
      <c r="C8" s="34" t="s">
        <v>67</v>
      </c>
      <c r="D8" s="34">
        <v>3</v>
      </c>
      <c r="E8" s="34">
        <f t="shared" si="0"/>
        <v>20</v>
      </c>
      <c r="F8" s="30"/>
    </row>
    <row r="9" spans="1:6" s="7" customFormat="1" ht="30" x14ac:dyDescent="0.25">
      <c r="A9" s="57" t="s">
        <v>30</v>
      </c>
      <c r="B9" s="58" t="str">
        <f>+PUNTAJE!B10</f>
        <v>NUEVA ERA SOLUCIONES S.A.S.</v>
      </c>
      <c r="C9" s="42" t="s">
        <v>67</v>
      </c>
      <c r="D9" s="42">
        <v>3</v>
      </c>
      <c r="E9" s="42">
        <f t="shared" si="0"/>
        <v>20</v>
      </c>
      <c r="F9" s="59"/>
    </row>
    <row r="10" spans="1:6" s="7" customFormat="1" ht="30" x14ac:dyDescent="0.25">
      <c r="A10" s="8" t="s">
        <v>31</v>
      </c>
      <c r="B10" s="33" t="str">
        <f>+PUNTAJE!B11</f>
        <v>SIGNOS EDUCACION Y TECNOLOGIA S.A.S.</v>
      </c>
      <c r="C10" s="34" t="s">
        <v>67</v>
      </c>
      <c r="D10" s="34">
        <v>3</v>
      </c>
      <c r="E10" s="34">
        <f t="shared" si="0"/>
        <v>20</v>
      </c>
      <c r="F10" s="30"/>
    </row>
    <row r="11" spans="1:6" s="7" customFormat="1" x14ac:dyDescent="0.25">
      <c r="A11" s="8" t="s">
        <v>46</v>
      </c>
      <c r="B11" s="33" t="str">
        <f>+PUNTAJE!B12</f>
        <v>SISTETRONICS LTDA</v>
      </c>
      <c r="C11" s="34" t="s">
        <v>67</v>
      </c>
      <c r="D11" s="34">
        <v>3</v>
      </c>
      <c r="E11" s="34">
        <f t="shared" si="0"/>
        <v>20</v>
      </c>
      <c r="F11" s="30"/>
    </row>
    <row r="12" spans="1:6" s="7" customFormat="1" x14ac:dyDescent="0.25">
      <c r="A12" s="8" t="s">
        <v>35</v>
      </c>
      <c r="B12" s="33" t="str">
        <f>+PUNTAJE!B13</f>
        <v>XOREX S.A.S</v>
      </c>
      <c r="C12" s="34" t="s">
        <v>67</v>
      </c>
      <c r="D12" s="34">
        <v>3</v>
      </c>
      <c r="E12" s="34">
        <f t="shared" si="0"/>
        <v>20</v>
      </c>
      <c r="F12" s="30"/>
    </row>
  </sheetData>
  <mergeCells count="1"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1449B-ACC6-40D4-860C-0176B57A29DD}">
  <dimension ref="A1:E12"/>
  <sheetViews>
    <sheetView topLeftCell="A5" workbookViewId="0">
      <selection activeCell="A13" sqref="A13"/>
    </sheetView>
  </sheetViews>
  <sheetFormatPr baseColWidth="10" defaultRowHeight="15" x14ac:dyDescent="0.25"/>
  <cols>
    <col min="1" max="1" width="26" customWidth="1"/>
    <col min="2" max="2" width="24.85546875" customWidth="1"/>
    <col min="3" max="3" width="17.28515625" customWidth="1"/>
    <col min="4" max="4" width="17.5703125" customWidth="1"/>
    <col min="5" max="5" width="38.140625" customWidth="1"/>
  </cols>
  <sheetData>
    <row r="1" spans="1:5" x14ac:dyDescent="0.25">
      <c r="A1" s="66" t="s">
        <v>19</v>
      </c>
      <c r="B1" s="66"/>
      <c r="C1" s="66"/>
      <c r="D1" s="66"/>
    </row>
    <row r="3" spans="1:5" s="7" customFormat="1" ht="90" x14ac:dyDescent="0.25">
      <c r="B3" s="5" t="s">
        <v>4</v>
      </c>
      <c r="C3" s="13" t="s">
        <v>68</v>
      </c>
      <c r="D3" s="6" t="s">
        <v>3</v>
      </c>
      <c r="E3" s="10" t="s">
        <v>26</v>
      </c>
    </row>
    <row r="4" spans="1:5" s="7" customFormat="1" x14ac:dyDescent="0.25">
      <c r="A4" s="8" t="s">
        <v>0</v>
      </c>
      <c r="B4" s="11" t="str">
        <f>+PUNTAJE!B5</f>
        <v>NEXCOMPUTER S.A.S.</v>
      </c>
      <c r="C4" s="34" t="s">
        <v>71</v>
      </c>
      <c r="D4" s="34">
        <v>10</v>
      </c>
      <c r="E4" s="11"/>
    </row>
    <row r="5" spans="1:5" s="7" customFormat="1" x14ac:dyDescent="0.25">
      <c r="A5" s="8" t="s">
        <v>1</v>
      </c>
      <c r="B5" s="33" t="str">
        <f>+PUNTAJE!B6</f>
        <v>SUMINCOL S.A.S.</v>
      </c>
      <c r="C5" s="34" t="s">
        <v>71</v>
      </c>
      <c r="D5" s="34">
        <v>10</v>
      </c>
      <c r="E5" s="30"/>
    </row>
    <row r="6" spans="1:5" s="7" customFormat="1" x14ac:dyDescent="0.25">
      <c r="A6" s="8" t="s">
        <v>27</v>
      </c>
      <c r="B6" s="33" t="str">
        <f>+PUNTAJE!B7</f>
        <v>SUMIMAS S.A.S.</v>
      </c>
      <c r="C6" s="34" t="s">
        <v>71</v>
      </c>
      <c r="D6" s="34">
        <v>10</v>
      </c>
      <c r="E6" s="30"/>
    </row>
    <row r="7" spans="1:5" s="7" customFormat="1" x14ac:dyDescent="0.25">
      <c r="A7" s="8" t="s">
        <v>28</v>
      </c>
      <c r="B7" s="33" t="str">
        <f>+PUNTAJE!B8</f>
        <v>MICRONET S.A.S.</v>
      </c>
      <c r="C7" s="34" t="s">
        <v>71</v>
      </c>
      <c r="D7" s="34">
        <v>10</v>
      </c>
      <c r="E7" s="30"/>
    </row>
    <row r="8" spans="1:5" s="7" customFormat="1" ht="30" x14ac:dyDescent="0.25">
      <c r="A8" s="8" t="s">
        <v>29</v>
      </c>
      <c r="B8" s="33" t="str">
        <f>+PUNTAJE!B9</f>
        <v>TECNOPHONE DE COLOMBIA S.A.S.</v>
      </c>
      <c r="C8" s="34" t="s">
        <v>71</v>
      </c>
      <c r="D8" s="34">
        <v>10</v>
      </c>
      <c r="E8" s="30"/>
    </row>
    <row r="9" spans="1:5" s="7" customFormat="1" ht="30" x14ac:dyDescent="0.25">
      <c r="A9" s="8" t="s">
        <v>30</v>
      </c>
      <c r="B9" s="33" t="str">
        <f>+PUNTAJE!B10</f>
        <v>NUEVA ERA SOLUCIONES S.A.S.</v>
      </c>
      <c r="C9" s="34" t="s">
        <v>71</v>
      </c>
      <c r="D9" s="34">
        <v>10</v>
      </c>
      <c r="E9" s="30"/>
    </row>
    <row r="10" spans="1:5" s="7" customFormat="1" ht="30" x14ac:dyDescent="0.25">
      <c r="A10" s="8" t="s">
        <v>31</v>
      </c>
      <c r="B10" s="33" t="str">
        <f>+PUNTAJE!B11</f>
        <v>SIGNOS EDUCACION Y TECNOLOGIA S.A.S.</v>
      </c>
      <c r="C10" s="34" t="s">
        <v>71</v>
      </c>
      <c r="D10" s="34">
        <v>10</v>
      </c>
      <c r="E10" s="30"/>
    </row>
    <row r="11" spans="1:5" s="7" customFormat="1" x14ac:dyDescent="0.25">
      <c r="A11" s="8" t="s">
        <v>46</v>
      </c>
      <c r="B11" s="33" t="str">
        <f>+PUNTAJE!B12</f>
        <v>SISTETRONICS LTDA</v>
      </c>
      <c r="C11" s="34" t="s">
        <v>70</v>
      </c>
      <c r="D11" s="34">
        <v>5</v>
      </c>
      <c r="E11" s="30"/>
    </row>
    <row r="12" spans="1:5" s="7" customFormat="1" x14ac:dyDescent="0.25">
      <c r="A12" s="8" t="s">
        <v>35</v>
      </c>
      <c r="B12" s="33" t="str">
        <f>+PUNTAJE!B13</f>
        <v>XOREX S.A.S</v>
      </c>
      <c r="C12" s="34" t="s">
        <v>71</v>
      </c>
      <c r="D12" s="34">
        <v>10</v>
      </c>
      <c r="E12" s="30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PUNTAJE</vt:lpstr>
      <vt:lpstr>CRITERIOS</vt:lpstr>
      <vt:lpstr>REV PROPUESTAS</vt:lpstr>
      <vt:lpstr>COD. ECONOMICAS</vt:lpstr>
      <vt:lpstr>GARANTIA</vt:lpstr>
      <vt:lpstr>IND. NACIONAL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Urbano</dc:creator>
  <cp:lastModifiedBy>Mauricio Urbano</cp:lastModifiedBy>
  <dcterms:created xsi:type="dcterms:W3CDTF">2020-08-03T01:02:36Z</dcterms:created>
  <dcterms:modified xsi:type="dcterms:W3CDTF">2020-09-14T22:26:32Z</dcterms:modified>
</cp:coreProperties>
</file>