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ARCHIVO ACTUAL\UNIVERSIDAD  DE NARIÑO\P-120102 LABORATORIO DE SIMULACION MEDICINA\(A)1-3 PLIEGOS\APERTURA CONVOCATORIA\REQUISITOS HABILITANTES\"/>
    </mc:Choice>
  </mc:AlternateContent>
  <xr:revisionPtr revIDLastSave="0" documentId="13_ncr:1_{CE49DD03-7333-4A30-8384-8FAB86498C48}" xr6:coauthVersionLast="45" xr6:coauthVersionMax="45" xr10:uidLastSave="{00000000-0000-0000-0000-000000000000}"/>
  <bookViews>
    <workbookView xWindow="1905" yWindow="1905" windowWidth="15375" windowHeight="7875" xr2:uid="{00000000-000D-0000-FFFF-FFFF00000000}"/>
  </bookViews>
  <sheets>
    <sheet name="CAPACIDAD FINANCIERA" sheetId="1" r:id="rId1"/>
    <sheet name="KR" sheetId="5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5" l="1"/>
  <c r="C37" i="5" s="1"/>
  <c r="B29" i="5"/>
  <c r="B41" i="5"/>
  <c r="C38" i="5"/>
  <c r="C26" i="5"/>
  <c r="C14" i="5"/>
  <c r="C5" i="5"/>
  <c r="A2" i="1"/>
  <c r="K35" i="1"/>
  <c r="K34" i="1"/>
  <c r="K33" i="1"/>
  <c r="K32" i="1"/>
  <c r="K31" i="1"/>
  <c r="K30" i="1"/>
  <c r="G35" i="1"/>
  <c r="G34" i="1"/>
  <c r="G33" i="1"/>
  <c r="G32" i="1"/>
  <c r="G31" i="1"/>
  <c r="G30" i="1"/>
  <c r="C31" i="1"/>
  <c r="C35" i="1"/>
  <c r="C34" i="1"/>
  <c r="C33" i="1"/>
  <c r="C32" i="1"/>
  <c r="C30" i="1"/>
  <c r="D5" i="5" l="1"/>
  <c r="C25" i="5"/>
  <c r="C13" i="5"/>
  <c r="P30" i="1" l="1"/>
  <c r="O30" i="1" l="1"/>
  <c r="P35" i="1"/>
  <c r="P34" i="1"/>
  <c r="P33" i="1" l="1"/>
  <c r="P32" i="1"/>
  <c r="P31" i="1"/>
</calcChain>
</file>

<file path=xl/sharedStrings.xml><?xml version="1.0" encoding="utf-8"?>
<sst xmlns="http://schemas.openxmlformats.org/spreadsheetml/2006/main" count="204" uniqueCount="77">
  <si>
    <t>ACTIVO CORRIENTE</t>
  </si>
  <si>
    <t>ACTIVO TOTAL</t>
  </si>
  <si>
    <t>PASIVO CORRIENTE</t>
  </si>
  <si>
    <t>PASIVO TOTAL</t>
  </si>
  <si>
    <t>PATRIMONIO</t>
  </si>
  <si>
    <t>UTILIDAD/PERDIDA OPERACIONAL</t>
  </si>
  <si>
    <t>GASTOS DE INTERESES</t>
  </si>
  <si>
    <t>INFORMACION FINANCIERA</t>
  </si>
  <si>
    <t>INDICADORES DE INFORMACION FINANCIERA</t>
  </si>
  <si>
    <t>INDICE DE LIQUIDEZ</t>
  </si>
  <si>
    <t>INDICE DE ENDEUDAMIENTO</t>
  </si>
  <si>
    <t>RAZON DE COBERTURA DE INTERESES</t>
  </si>
  <si>
    <t>INDICADORES  CAPACIDAD ORGANIZACIONAL</t>
  </si>
  <si>
    <t>RENTABILIDAD DEL PATRIMONIO</t>
  </si>
  <si>
    <t>RENTABILIDAD DEL ACTIVO</t>
  </si>
  <si>
    <t>REQUISITOS HABILITANTES</t>
  </si>
  <si>
    <t>&gt;=50%</t>
  </si>
  <si>
    <t>&gt;=1</t>
  </si>
  <si>
    <t>RAZON DE COBERTURA DE UNTERESES</t>
  </si>
  <si>
    <t>PARTICIPACION</t>
  </si>
  <si>
    <t>SUMATORIA</t>
  </si>
  <si>
    <t>VALOR PROPUESTA ECONOMICA</t>
  </si>
  <si>
    <t>CUMPLE</t>
  </si>
  <si>
    <t>CAPACIDAD RESIDUAL (KR)</t>
  </si>
  <si>
    <t xml:space="preserve">ACREDITA KR IGUAL O SUPERIOR A 60% DEL VALOR DEL PRESUPUESTO OFICIAL </t>
  </si>
  <si>
    <t>KR ACREDITADO</t>
  </si>
  <si>
    <t>OBSERVACIONES</t>
  </si>
  <si>
    <t>ANEXO CALCULO KR</t>
  </si>
  <si>
    <t>PUNTAJE</t>
  </si>
  <si>
    <t>VALORES</t>
  </si>
  <si>
    <t>CAPACIDAD DE ORGANIZACIÓN (CO) PESOS $</t>
  </si>
  <si>
    <t>INTEGRANTE (SI ES PLURAL)</t>
  </si>
  <si>
    <t>CALCULO DE EXPERIENCIA (E)</t>
  </si>
  <si>
    <t>N/A</t>
  </si>
  <si>
    <t>CALCULO</t>
  </si>
  <si>
    <t>CALCULO DE LA CAPACIDAD FINANCIERA (CF)</t>
  </si>
  <si>
    <t>CALCULO DE LA CAPACIDAD TECNICA (CT)</t>
  </si>
  <si>
    <t>INDICE DE LIQUIDEZ RUP</t>
  </si>
  <si>
    <t>SALDO DE LOS CONTRATOS EN EJECUCION (SCE)</t>
  </si>
  <si>
    <t>TOTAL KR INTEGRANTE</t>
  </si>
  <si>
    <t>ESTADOS FINANCIEROS</t>
  </si>
  <si>
    <t xml:space="preserve"> VALOR PRESUPUESTO OFICIAL</t>
  </si>
  <si>
    <t>SE REALIZO LA CORRECCION TENIENDO EN CUENTA QUE A LA FORMULA DE CALCULO DEL KR SE DEBE MULTIPLICARLA POR EL % DE PARTICIPACION DE CADA INTEGRANTE PLURAL, COMO SE EXPECIFICA EN LA PAG 36 DE LOS PLIEGOS  DE ESTA CONVOCATORIA</t>
  </si>
  <si>
    <t>CAPACIDAD FINANCIERA</t>
  </si>
  <si>
    <t>PROPONENTE 1</t>
  </si>
  <si>
    <t>UNION  TEMPORAL DE LOS ANDES</t>
  </si>
  <si>
    <t>DIDACTICOS Y LIBROS DIDACLIBROS LTDA</t>
  </si>
  <si>
    <t>iNTEGRANTE 1</t>
  </si>
  <si>
    <t>iNTEGRANTE 2</t>
  </si>
  <si>
    <t>iNTEGRANTE 3</t>
  </si>
  <si>
    <t>&lt;=50%</t>
  </si>
  <si>
    <t>&gt;=0,01</t>
  </si>
  <si>
    <t>INCEL LTDA</t>
  </si>
  <si>
    <t>JOSE ANTONIO MARTINEZ GUERRA</t>
  </si>
  <si>
    <t xml:space="preserve"> 50% PRESUPUESTO OFICIAL</t>
  </si>
  <si>
    <t>DIDACTICOS Y LIBROS DIDACTICOS LTDA</t>
  </si>
  <si>
    <t>INTEL LTDA</t>
  </si>
  <si>
    <t>CUMPLE - ARCHIVO 1 FOLIOS 52 A 53</t>
  </si>
  <si>
    <t>ARCHIVO 1 FOLIOS 56 A 61</t>
  </si>
  <si>
    <t>ARCHIVO 1 FOLIOS 65 A 66</t>
  </si>
  <si>
    <t>CUMPLE - ARCHIVO 1 FOLIOS 67 A 96</t>
  </si>
  <si>
    <t>ARCHIVO 2 FOLIOS 99 A 101</t>
  </si>
  <si>
    <t>ARCHIVO 1 FOLIO 62</t>
  </si>
  <si>
    <t>CUMPLE - ARCHIVO 1 FOLIOS 108 A 117</t>
  </si>
  <si>
    <t>ARCHIVO 2 FOLIOS 106 A 107</t>
  </si>
  <si>
    <t>ARCHIVO 2 FOLIO 102</t>
  </si>
  <si>
    <t>ARCHIVO 2 FOLIOS 104 A 105</t>
  </si>
  <si>
    <t>CUMPLE - ARCHIVO 2 FOLIOS 119 A 120</t>
  </si>
  <si>
    <t>FORMATO DE CAPACIDAD DE CONTRATACION Y RESIDUAL</t>
  </si>
  <si>
    <t>CUMPLE - ARCHIVO 1 FOLIOS 55</t>
  </si>
  <si>
    <t>CUMPLE - ARCHIVO 2 FOLIO 98</t>
  </si>
  <si>
    <t>ARCHIVO 2 FOLIOS 121</t>
  </si>
  <si>
    <t>ARCHIVO 2 FOLIO 122</t>
  </si>
  <si>
    <t>ARCHIVO 2 FOLIOS 123</t>
  </si>
  <si>
    <t>ARCHIVO 2 FOLIOS 124 A 125</t>
  </si>
  <si>
    <t>CUMPLE - ARCHIVO 2 FOLIOS 126 A 132</t>
  </si>
  <si>
    <t>KR &gt; AL 50% DEL VALOR DEL PRESUPUESTO OFICIAL -  CUMPLE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</si>
</sst>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" fontId="0" fillId="0" borderId="0" xfId="0" applyNumberFormat="1"/>
    <xf numFmtId="9" fontId="0" fillId="0" borderId="0" xfId="1" applyFont="1"/>
    <xf numFmtId="4" fontId="0" fillId="0" borderId="0" xfId="0" applyNumberFormat="1" applyAlignment="1">
      <alignment horizontal="right"/>
    </xf>
    <xf numFmtId="2" fontId="0" fillId="0" borderId="0" xfId="0" applyNumberFormat="1"/>
    <xf numFmtId="3" fontId="0" fillId="0" borderId="0" xfId="1" applyNumberFormat="1" applyFont="1"/>
    <xf numFmtId="4" fontId="0" fillId="0" borderId="0" xfId="0" applyNumberFormat="1" applyFill="1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9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9" fontId="0" fillId="0" borderId="5" xfId="0" applyNumberFormat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left" vertical="center"/>
    </xf>
    <xf numFmtId="9" fontId="0" fillId="0" borderId="1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2" fillId="2" borderId="0" xfId="0" applyFont="1" applyFill="1"/>
    <xf numFmtId="4" fontId="0" fillId="0" borderId="1" xfId="0" applyNumberFormat="1" applyFill="1" applyBorder="1" applyAlignment="1">
      <alignment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7"/>
  <sheetViews>
    <sheetView tabSelected="1" zoomScale="60" zoomScaleNormal="60" workbookViewId="0">
      <selection activeCell="B20" sqref="B20"/>
    </sheetView>
  </sheetViews>
  <sheetFormatPr baseColWidth="10" defaultRowHeight="15" x14ac:dyDescent="0.25"/>
  <cols>
    <col min="1" max="1" width="49.7109375" customWidth="1"/>
    <col min="2" max="2" width="21.140625" style="2" customWidth="1"/>
    <col min="3" max="3" width="20.7109375" customWidth="1"/>
    <col min="4" max="4" width="2.28515625" customWidth="1"/>
    <col min="5" max="5" width="63.7109375" bestFit="1" customWidth="1"/>
    <col min="6" max="6" width="17.28515625" style="2" bestFit="1" customWidth="1"/>
    <col min="7" max="7" width="17.28515625" bestFit="1" customWidth="1"/>
    <col min="8" max="8" width="2.28515625" customWidth="1"/>
    <col min="9" max="9" width="63.7109375" bestFit="1" customWidth="1"/>
    <col min="10" max="10" width="17.28515625" style="2" bestFit="1" customWidth="1"/>
    <col min="11" max="11" width="17.28515625" bestFit="1" customWidth="1"/>
    <col min="12" max="12" width="3" customWidth="1"/>
    <col min="13" max="13" width="46.5703125" bestFit="1" customWidth="1"/>
    <col min="14" max="14" width="16.85546875" style="2" bestFit="1" customWidth="1"/>
    <col min="15" max="15" width="14.42578125" style="2" bestFit="1" customWidth="1"/>
    <col min="16" max="16" width="21.28515625" customWidth="1"/>
  </cols>
  <sheetData>
    <row r="1" spans="1:14" x14ac:dyDescent="0.25">
      <c r="A1" s="1" t="s">
        <v>43</v>
      </c>
    </row>
    <row r="2" spans="1:14" x14ac:dyDescent="0.25">
      <c r="A2" s="36" t="str">
        <f>+M37</f>
        <v>CUMPLE</v>
      </c>
    </row>
    <row r="4" spans="1:14" x14ac:dyDescent="0.25">
      <c r="A4" t="s">
        <v>44</v>
      </c>
      <c r="B4" s="2" t="s">
        <v>45</v>
      </c>
    </row>
    <row r="7" spans="1:14" x14ac:dyDescent="0.25">
      <c r="A7" t="s">
        <v>47</v>
      </c>
      <c r="E7" t="s">
        <v>48</v>
      </c>
      <c r="I7" t="s">
        <v>49</v>
      </c>
      <c r="M7" t="s">
        <v>20</v>
      </c>
    </row>
    <row r="8" spans="1:14" x14ac:dyDescent="0.25">
      <c r="A8" t="s">
        <v>46</v>
      </c>
      <c r="E8" t="s">
        <v>52</v>
      </c>
      <c r="I8" t="s">
        <v>53</v>
      </c>
      <c r="M8" t="s">
        <v>21</v>
      </c>
      <c r="N8" s="2">
        <v>2841979826</v>
      </c>
    </row>
    <row r="9" spans="1:14" x14ac:dyDescent="0.25">
      <c r="A9" t="s">
        <v>19</v>
      </c>
      <c r="B9" s="2">
        <v>0.6</v>
      </c>
      <c r="E9" t="s">
        <v>19</v>
      </c>
      <c r="F9" s="2">
        <v>0.2</v>
      </c>
      <c r="I9" t="s">
        <v>19</v>
      </c>
      <c r="J9" s="2">
        <v>0.2</v>
      </c>
    </row>
    <row r="11" spans="1:14" x14ac:dyDescent="0.25">
      <c r="A11" s="1" t="s">
        <v>7</v>
      </c>
      <c r="E11" s="1" t="s">
        <v>7</v>
      </c>
      <c r="I11" s="1" t="s">
        <v>7</v>
      </c>
      <c r="M11" s="1"/>
    </row>
    <row r="12" spans="1:14" x14ac:dyDescent="0.25">
      <c r="A12" t="s">
        <v>0</v>
      </c>
      <c r="B12" s="2">
        <v>6843978000</v>
      </c>
      <c r="E12" t="s">
        <v>0</v>
      </c>
      <c r="F12" s="2">
        <v>1180325000</v>
      </c>
      <c r="I12" t="s">
        <v>0</v>
      </c>
      <c r="J12" s="2">
        <v>2351621472</v>
      </c>
    </row>
    <row r="13" spans="1:14" x14ac:dyDescent="0.25">
      <c r="A13" t="s">
        <v>1</v>
      </c>
      <c r="B13" s="2">
        <v>6872412000</v>
      </c>
      <c r="E13" t="s">
        <v>1</v>
      </c>
      <c r="F13" s="2">
        <v>1680325000</v>
      </c>
      <c r="I13" t="s">
        <v>1</v>
      </c>
      <c r="J13" s="2">
        <v>2997871872</v>
      </c>
    </row>
    <row r="14" spans="1:14" x14ac:dyDescent="0.25">
      <c r="A14" t="s">
        <v>2</v>
      </c>
      <c r="B14" s="2">
        <v>1696099000</v>
      </c>
      <c r="E14" t="s">
        <v>2</v>
      </c>
      <c r="F14" s="2">
        <v>11067104</v>
      </c>
      <c r="I14" t="s">
        <v>2</v>
      </c>
      <c r="J14" s="2">
        <v>20982001</v>
      </c>
    </row>
    <row r="15" spans="1:14" x14ac:dyDescent="0.25">
      <c r="A15" t="s">
        <v>3</v>
      </c>
      <c r="B15" s="2">
        <v>1696099000</v>
      </c>
      <c r="E15" t="s">
        <v>3</v>
      </c>
      <c r="F15" s="2">
        <v>126698240</v>
      </c>
      <c r="I15" t="s">
        <v>3</v>
      </c>
      <c r="J15" s="2">
        <v>550072704</v>
      </c>
    </row>
    <row r="16" spans="1:14" x14ac:dyDescent="0.25">
      <c r="A16" t="s">
        <v>4</v>
      </c>
      <c r="B16" s="2">
        <v>5176313000</v>
      </c>
      <c r="E16" t="s">
        <v>4</v>
      </c>
      <c r="F16" s="2">
        <v>1553626760</v>
      </c>
      <c r="I16" t="s">
        <v>4</v>
      </c>
      <c r="J16" s="2">
        <v>2447799168</v>
      </c>
    </row>
    <row r="17" spans="1:16" x14ac:dyDescent="0.25">
      <c r="A17" t="s">
        <v>5</v>
      </c>
      <c r="B17" s="2">
        <v>1377886000</v>
      </c>
      <c r="E17" t="s">
        <v>5</v>
      </c>
      <c r="F17" s="2">
        <v>908530617</v>
      </c>
      <c r="I17" t="s">
        <v>5</v>
      </c>
      <c r="J17" s="2">
        <v>144196766</v>
      </c>
    </row>
    <row r="18" spans="1:16" x14ac:dyDescent="0.25">
      <c r="A18" t="s">
        <v>6</v>
      </c>
      <c r="B18" s="2">
        <v>219492</v>
      </c>
      <c r="E18" t="s">
        <v>6</v>
      </c>
      <c r="F18" s="4">
        <v>11896107</v>
      </c>
      <c r="I18" t="s">
        <v>6</v>
      </c>
      <c r="J18" s="4">
        <v>21579322</v>
      </c>
      <c r="N18" s="4"/>
      <c r="O18" s="4"/>
    </row>
    <row r="20" spans="1:16" x14ac:dyDescent="0.25">
      <c r="A20" s="1" t="s">
        <v>8</v>
      </c>
      <c r="E20" s="1" t="s">
        <v>8</v>
      </c>
      <c r="I20" s="1" t="s">
        <v>8</v>
      </c>
      <c r="M20" s="1"/>
    </row>
    <row r="21" spans="1:16" x14ac:dyDescent="0.25">
      <c r="A21" t="s">
        <v>9</v>
      </c>
      <c r="B21" s="2">
        <v>4.03</v>
      </c>
      <c r="E21" t="s">
        <v>9</v>
      </c>
      <c r="F21" s="2">
        <v>151.83000000000001</v>
      </c>
      <c r="I21" t="s">
        <v>9</v>
      </c>
      <c r="J21" s="2">
        <v>112.07</v>
      </c>
    </row>
    <row r="22" spans="1:16" x14ac:dyDescent="0.25">
      <c r="A22" t="s">
        <v>10</v>
      </c>
      <c r="B22" s="2">
        <v>0.24</v>
      </c>
      <c r="E22" t="s">
        <v>10</v>
      </c>
      <c r="F22" s="2">
        <v>7.0000000000000007E-2</v>
      </c>
      <c r="I22" t="s">
        <v>10</v>
      </c>
      <c r="J22" s="2">
        <v>0.18</v>
      </c>
    </row>
    <row r="23" spans="1:16" x14ac:dyDescent="0.25">
      <c r="A23" t="s">
        <v>11</v>
      </c>
      <c r="B23" s="2">
        <v>6277.61</v>
      </c>
      <c r="E23" t="s">
        <v>11</v>
      </c>
      <c r="F23" s="2">
        <v>76.37</v>
      </c>
      <c r="I23" t="s">
        <v>11</v>
      </c>
      <c r="J23" s="2">
        <v>6.68</v>
      </c>
    </row>
    <row r="25" spans="1:16" x14ac:dyDescent="0.25">
      <c r="A25" s="1" t="s">
        <v>12</v>
      </c>
      <c r="E25" s="1" t="s">
        <v>12</v>
      </c>
      <c r="I25" s="1" t="s">
        <v>12</v>
      </c>
      <c r="M25" s="1"/>
    </row>
    <row r="26" spans="1:16" x14ac:dyDescent="0.25">
      <c r="A26" t="s">
        <v>13</v>
      </c>
      <c r="B26" s="2">
        <v>0.26</v>
      </c>
      <c r="E26" t="s">
        <v>13</v>
      </c>
      <c r="F26" s="2">
        <v>0.57999999999999996</v>
      </c>
      <c r="I26" t="s">
        <v>13</v>
      </c>
      <c r="J26" s="2">
        <v>0.05</v>
      </c>
    </row>
    <row r="27" spans="1:16" x14ac:dyDescent="0.25">
      <c r="A27" t="s">
        <v>14</v>
      </c>
      <c r="B27" s="2">
        <v>0.2</v>
      </c>
      <c r="E27" t="s">
        <v>14</v>
      </c>
      <c r="F27" s="2">
        <v>0.54</v>
      </c>
      <c r="I27" t="s">
        <v>14</v>
      </c>
      <c r="J27" s="2">
        <v>0.04</v>
      </c>
    </row>
    <row r="29" spans="1:16" x14ac:dyDescent="0.25">
      <c r="A29" s="1" t="s">
        <v>15</v>
      </c>
      <c r="B29" s="3"/>
      <c r="C29" s="2"/>
      <c r="E29" s="1" t="s">
        <v>15</v>
      </c>
      <c r="F29" s="3"/>
      <c r="G29" s="2"/>
      <c r="I29" s="1" t="s">
        <v>15</v>
      </c>
      <c r="J29" s="3"/>
      <c r="K29" s="2"/>
      <c r="L29" s="2"/>
      <c r="M29" s="1" t="s">
        <v>15</v>
      </c>
      <c r="N29" s="3"/>
      <c r="O29" s="3"/>
    </row>
    <row r="30" spans="1:16" x14ac:dyDescent="0.25">
      <c r="A30" s="34" t="s">
        <v>4</v>
      </c>
      <c r="B30" s="3" t="s">
        <v>16</v>
      </c>
      <c r="C30" s="2">
        <f>+B16</f>
        <v>5176313000</v>
      </c>
      <c r="E30" t="s">
        <v>4</v>
      </c>
      <c r="F30" s="3" t="s">
        <v>16</v>
      </c>
      <c r="G30" s="2">
        <f>+F16</f>
        <v>1553626760</v>
      </c>
      <c r="I30" t="s">
        <v>4</v>
      </c>
      <c r="J30" s="3" t="s">
        <v>16</v>
      </c>
      <c r="K30" s="2">
        <f>+J16</f>
        <v>2447799168</v>
      </c>
      <c r="L30" s="2"/>
      <c r="M30" t="s">
        <v>4</v>
      </c>
      <c r="N30" s="3" t="s">
        <v>16</v>
      </c>
      <c r="O30" s="6">
        <f>+N8*0.5</f>
        <v>1420989913</v>
      </c>
      <c r="P30" s="7">
        <f>+G30+C30+K30</f>
        <v>9177738928</v>
      </c>
    </row>
    <row r="31" spans="1:16" x14ac:dyDescent="0.25">
      <c r="A31" s="34" t="s">
        <v>9</v>
      </c>
      <c r="B31" s="3" t="s">
        <v>17</v>
      </c>
      <c r="C31" s="5">
        <f>+B21*B9</f>
        <v>2.4180000000000001</v>
      </c>
      <c r="E31" t="s">
        <v>9</v>
      </c>
      <c r="F31" s="3" t="s">
        <v>17</v>
      </c>
      <c r="G31" s="5">
        <f>+F21*F9</f>
        <v>30.366000000000003</v>
      </c>
      <c r="I31" t="s">
        <v>9</v>
      </c>
      <c r="J31" s="3" t="s">
        <v>17</v>
      </c>
      <c r="K31" s="5">
        <f>+J21*J9</f>
        <v>22.414000000000001</v>
      </c>
      <c r="L31" s="5"/>
      <c r="M31" t="s">
        <v>9</v>
      </c>
      <c r="N31" s="3" t="s">
        <v>17</v>
      </c>
      <c r="O31" s="3"/>
      <c r="P31" s="2">
        <f>+G31+C31+K31</f>
        <v>55.198000000000008</v>
      </c>
    </row>
    <row r="32" spans="1:16" x14ac:dyDescent="0.25">
      <c r="A32" s="34" t="s">
        <v>10</v>
      </c>
      <c r="B32" s="2" t="s">
        <v>50</v>
      </c>
      <c r="C32" s="2">
        <f>+B22*B9</f>
        <v>0.14399999999999999</v>
      </c>
      <c r="E32" t="s">
        <v>10</v>
      </c>
      <c r="F32" s="2" t="s">
        <v>50</v>
      </c>
      <c r="G32" s="2">
        <f>+F22*F9</f>
        <v>1.4000000000000002E-2</v>
      </c>
      <c r="I32" t="s">
        <v>10</v>
      </c>
      <c r="J32" s="2" t="s">
        <v>50</v>
      </c>
      <c r="K32" s="2">
        <f>+J22*J9</f>
        <v>3.5999999999999997E-2</v>
      </c>
      <c r="L32" s="2"/>
      <c r="M32" t="s">
        <v>10</v>
      </c>
      <c r="N32" s="2" t="s">
        <v>50</v>
      </c>
      <c r="P32" s="2">
        <f>+G32+C32+K32</f>
        <v>0.19400000000000001</v>
      </c>
    </row>
    <row r="33" spans="1:16" x14ac:dyDescent="0.25">
      <c r="A33" s="35" t="s">
        <v>13</v>
      </c>
      <c r="B33" s="2" t="s">
        <v>51</v>
      </c>
      <c r="C33" s="2">
        <f>+B26*B9</f>
        <v>0.156</v>
      </c>
      <c r="E33" t="s">
        <v>13</v>
      </c>
      <c r="F33" s="2" t="s">
        <v>51</v>
      </c>
      <c r="G33" s="2">
        <f>+F26*F9</f>
        <v>0.11599999999999999</v>
      </c>
      <c r="I33" t="s">
        <v>13</v>
      </c>
      <c r="J33" s="2" t="s">
        <v>51</v>
      </c>
      <c r="K33" s="2">
        <f>+J26*J9</f>
        <v>1.0000000000000002E-2</v>
      </c>
      <c r="L33" s="2"/>
      <c r="M33" t="s">
        <v>13</v>
      </c>
      <c r="N33" s="2" t="s">
        <v>51</v>
      </c>
      <c r="P33" s="2">
        <f>+G33+C33+K33</f>
        <v>0.28200000000000003</v>
      </c>
    </row>
    <row r="34" spans="1:16" x14ac:dyDescent="0.25">
      <c r="A34" s="34" t="s">
        <v>14</v>
      </c>
      <c r="B34" s="2" t="s">
        <v>51</v>
      </c>
      <c r="C34" s="2">
        <f>+B27*B9</f>
        <v>0.12</v>
      </c>
      <c r="E34" t="s">
        <v>14</v>
      </c>
      <c r="F34" s="2" t="s">
        <v>51</v>
      </c>
      <c r="G34" s="2">
        <f>+F27*F9</f>
        <v>0.10800000000000001</v>
      </c>
      <c r="I34" t="s">
        <v>14</v>
      </c>
      <c r="J34" s="2" t="s">
        <v>51</v>
      </c>
      <c r="K34" s="2">
        <f>+J27*J9</f>
        <v>8.0000000000000002E-3</v>
      </c>
      <c r="L34" s="2"/>
      <c r="M34" t="s">
        <v>14</v>
      </c>
      <c r="N34" s="2" t="s">
        <v>51</v>
      </c>
      <c r="P34" s="2">
        <f>+G34+C34+K34</f>
        <v>0.23600000000000002</v>
      </c>
    </row>
    <row r="35" spans="1:16" x14ac:dyDescent="0.25">
      <c r="A35" s="34" t="s">
        <v>11</v>
      </c>
      <c r="B35" s="2" t="s">
        <v>17</v>
      </c>
      <c r="C35" s="2">
        <f>+B23*B9</f>
        <v>3766.5659999999998</v>
      </c>
      <c r="E35" t="s">
        <v>18</v>
      </c>
      <c r="F35" s="2" t="s">
        <v>17</v>
      </c>
      <c r="G35" s="2">
        <f>+F23*F9</f>
        <v>15.274000000000001</v>
      </c>
      <c r="I35" t="s">
        <v>11</v>
      </c>
      <c r="J35" s="2" t="s">
        <v>17</v>
      </c>
      <c r="K35" s="2">
        <f>+J23*J9</f>
        <v>1.3360000000000001</v>
      </c>
      <c r="L35" s="2"/>
      <c r="M35" t="s">
        <v>11</v>
      </c>
      <c r="N35" s="2" t="s">
        <v>17</v>
      </c>
      <c r="P35" s="2">
        <f>+G35+C35+K35</f>
        <v>3783.1759999999995</v>
      </c>
    </row>
    <row r="37" spans="1:16" x14ac:dyDescent="0.25">
      <c r="M37" s="25" t="s">
        <v>22</v>
      </c>
      <c r="N37" s="25"/>
      <c r="O37" s="25"/>
      <c r="P37" s="25"/>
    </row>
  </sheetData>
  <mergeCells count="1">
    <mergeCell ref="M37:P3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F7C9B-913B-4F3D-936E-6D35B9F131ED}">
  <dimension ref="A1:E43"/>
  <sheetViews>
    <sheetView workbookViewId="0">
      <selection activeCell="E7" sqref="E7"/>
    </sheetView>
  </sheetViews>
  <sheetFormatPr baseColWidth="10" defaultRowHeight="15" x14ac:dyDescent="0.25"/>
  <cols>
    <col min="1" max="1" width="28.5703125" style="8" customWidth="1"/>
    <col min="2" max="2" width="17.5703125" style="8" customWidth="1"/>
    <col min="3" max="3" width="17.42578125" style="8" customWidth="1"/>
    <col min="4" max="4" width="18.140625" style="8" customWidth="1"/>
    <col min="5" max="5" width="34.7109375" style="8" customWidth="1"/>
    <col min="6" max="16384" width="11.42578125" style="8"/>
  </cols>
  <sheetData>
    <row r="1" spans="1:5" x14ac:dyDescent="0.25">
      <c r="A1" s="8" t="s">
        <v>23</v>
      </c>
    </row>
    <row r="2" spans="1:5" x14ac:dyDescent="0.25">
      <c r="A2" s="22" t="s">
        <v>22</v>
      </c>
    </row>
    <row r="4" spans="1:5" ht="42" customHeight="1" x14ac:dyDescent="0.25">
      <c r="A4" s="30" t="s">
        <v>24</v>
      </c>
      <c r="B4" s="9" t="s">
        <v>41</v>
      </c>
      <c r="C4" s="9" t="s">
        <v>54</v>
      </c>
      <c r="D4" s="11" t="s">
        <v>25</v>
      </c>
      <c r="E4" s="11" t="s">
        <v>26</v>
      </c>
    </row>
    <row r="5" spans="1:5" ht="42" customHeight="1" x14ac:dyDescent="0.25">
      <c r="A5" s="30"/>
      <c r="B5" s="10">
        <v>2885258707</v>
      </c>
      <c r="C5" s="10">
        <f>+B5*0.5</f>
        <v>1442629353.5</v>
      </c>
      <c r="D5" s="23">
        <f>+B17+B29+B41</f>
        <v>58301952430.600006</v>
      </c>
      <c r="E5" s="24" t="s">
        <v>76</v>
      </c>
    </row>
    <row r="6" spans="1:5" ht="7.5" customHeight="1" x14ac:dyDescent="0.25"/>
    <row r="7" spans="1:5" x14ac:dyDescent="0.25">
      <c r="A7" s="11" t="s">
        <v>27</v>
      </c>
      <c r="B7" s="26" t="s">
        <v>57</v>
      </c>
      <c r="C7" s="26"/>
      <c r="D7" s="26"/>
    </row>
    <row r="8" spans="1:5" x14ac:dyDescent="0.25">
      <c r="A8" s="11" t="s">
        <v>31</v>
      </c>
      <c r="B8" s="26" t="s">
        <v>55</v>
      </c>
      <c r="C8" s="26"/>
      <c r="D8" s="26"/>
    </row>
    <row r="9" spans="1:5" x14ac:dyDescent="0.25">
      <c r="A9" s="11" t="s">
        <v>19</v>
      </c>
      <c r="B9" s="27">
        <v>0.6</v>
      </c>
      <c r="C9" s="27"/>
      <c r="D9" s="27"/>
    </row>
    <row r="10" spans="1:5" ht="4.5" customHeight="1" x14ac:dyDescent="0.25">
      <c r="B10" s="21"/>
      <c r="C10" s="21"/>
      <c r="D10" s="21"/>
    </row>
    <row r="11" spans="1:5" s="12" customFormat="1" x14ac:dyDescent="0.25">
      <c r="A11" s="15"/>
      <c r="B11" s="15" t="s">
        <v>29</v>
      </c>
      <c r="C11" s="15" t="s">
        <v>34</v>
      </c>
      <c r="D11" s="15" t="s">
        <v>28</v>
      </c>
      <c r="E11" s="15" t="s">
        <v>26</v>
      </c>
    </row>
    <row r="12" spans="1:5" ht="30" x14ac:dyDescent="0.25">
      <c r="A12" s="16" t="s">
        <v>30</v>
      </c>
      <c r="B12" s="20">
        <v>14028505000</v>
      </c>
      <c r="C12" s="15" t="s">
        <v>33</v>
      </c>
      <c r="D12" s="15" t="s">
        <v>33</v>
      </c>
      <c r="E12" s="17" t="s">
        <v>59</v>
      </c>
    </row>
    <row r="13" spans="1:5" x14ac:dyDescent="0.25">
      <c r="A13" s="11" t="s">
        <v>32</v>
      </c>
      <c r="B13" s="37">
        <v>66713362242.919998</v>
      </c>
      <c r="C13" s="38">
        <f>+(B13/(B5*B9))</f>
        <v>38.536903745156373</v>
      </c>
      <c r="D13" s="15">
        <v>120</v>
      </c>
      <c r="E13" s="17" t="s">
        <v>58</v>
      </c>
    </row>
    <row r="14" spans="1:5" ht="30" x14ac:dyDescent="0.25">
      <c r="A14" s="16" t="s">
        <v>35</v>
      </c>
      <c r="B14" s="19" t="s">
        <v>37</v>
      </c>
      <c r="C14" s="18">
        <f>+'CAPACIDAD FINANCIERA'!B21</f>
        <v>4.03</v>
      </c>
      <c r="D14" s="15">
        <v>40</v>
      </c>
      <c r="E14" s="17"/>
    </row>
    <row r="15" spans="1:5" ht="30" x14ac:dyDescent="0.25">
      <c r="A15" s="16" t="s">
        <v>36</v>
      </c>
      <c r="B15" s="39">
        <v>1</v>
      </c>
      <c r="C15" s="18" t="s">
        <v>33</v>
      </c>
      <c r="D15" s="15">
        <v>20</v>
      </c>
      <c r="E15" s="17" t="s">
        <v>62</v>
      </c>
    </row>
    <row r="16" spans="1:5" ht="30" x14ac:dyDescent="0.25">
      <c r="A16" s="16" t="s">
        <v>38</v>
      </c>
      <c r="B16" s="20">
        <v>0</v>
      </c>
      <c r="C16" s="15" t="s">
        <v>33</v>
      </c>
      <c r="D16" s="15" t="s">
        <v>33</v>
      </c>
      <c r="E16" s="17"/>
    </row>
    <row r="17" spans="1:5" ht="67.5" x14ac:dyDescent="0.25">
      <c r="A17" s="11" t="s">
        <v>39</v>
      </c>
      <c r="B17" s="31">
        <f>+((B12*((D13+D15+D14)/100)-B16))</f>
        <v>25251309000</v>
      </c>
      <c r="C17" s="32"/>
      <c r="D17" s="33"/>
      <c r="E17" s="24" t="s">
        <v>42</v>
      </c>
    </row>
    <row r="18" spans="1:5" x14ac:dyDescent="0.25">
      <c r="A18" s="11" t="s">
        <v>40</v>
      </c>
      <c r="B18" s="40" t="s">
        <v>60</v>
      </c>
      <c r="C18" s="40"/>
    </row>
    <row r="19" spans="1:5" ht="30" x14ac:dyDescent="0.25">
      <c r="A19" s="16" t="s">
        <v>68</v>
      </c>
      <c r="B19" s="41" t="s">
        <v>69</v>
      </c>
      <c r="C19" s="41"/>
    </row>
    <row r="21" spans="1:5" x14ac:dyDescent="0.25">
      <c r="A21" s="8" t="s">
        <v>31</v>
      </c>
      <c r="B21" s="13" t="s">
        <v>56</v>
      </c>
      <c r="C21" s="13"/>
      <c r="D21" s="13"/>
    </row>
    <row r="22" spans="1:5" x14ac:dyDescent="0.25">
      <c r="A22" s="8" t="s">
        <v>19</v>
      </c>
      <c r="B22" s="14">
        <v>0.2</v>
      </c>
      <c r="C22" s="13"/>
      <c r="D22" s="13"/>
    </row>
    <row r="23" spans="1:5" s="12" customFormat="1" x14ac:dyDescent="0.25">
      <c r="A23" s="15"/>
      <c r="B23" s="15" t="s">
        <v>29</v>
      </c>
      <c r="C23" s="15" t="s">
        <v>34</v>
      </c>
      <c r="D23" s="15" t="s">
        <v>28</v>
      </c>
      <c r="E23" s="15" t="s">
        <v>26</v>
      </c>
    </row>
    <row r="24" spans="1:5" ht="30" x14ac:dyDescent="0.25">
      <c r="A24" s="16" t="s">
        <v>30</v>
      </c>
      <c r="B24" s="20">
        <v>13977394102</v>
      </c>
      <c r="C24" s="15" t="s">
        <v>33</v>
      </c>
      <c r="D24" s="15" t="s">
        <v>33</v>
      </c>
      <c r="E24" s="17" t="s">
        <v>64</v>
      </c>
    </row>
    <row r="25" spans="1:5" x14ac:dyDescent="0.25">
      <c r="A25" s="11" t="s">
        <v>32</v>
      </c>
      <c r="B25" s="37">
        <v>36868425432</v>
      </c>
      <c r="C25" s="38">
        <f>+(B25/(B5*B22))</f>
        <v>63.891021873623622</v>
      </c>
      <c r="D25" s="15">
        <v>120</v>
      </c>
      <c r="E25" s="17" t="s">
        <v>61</v>
      </c>
    </row>
    <row r="26" spans="1:5" ht="30" x14ac:dyDescent="0.25">
      <c r="A26" s="16" t="s">
        <v>35</v>
      </c>
      <c r="B26" s="19" t="s">
        <v>37</v>
      </c>
      <c r="C26" s="18">
        <f>+'CAPACIDAD FINANCIERA'!F21</f>
        <v>151.83000000000001</v>
      </c>
      <c r="D26" s="15">
        <v>40</v>
      </c>
      <c r="E26" s="17"/>
    </row>
    <row r="27" spans="1:5" ht="30" x14ac:dyDescent="0.25">
      <c r="A27" s="16" t="s">
        <v>36</v>
      </c>
      <c r="B27" s="39">
        <v>1</v>
      </c>
      <c r="C27" s="18" t="s">
        <v>33</v>
      </c>
      <c r="D27" s="15">
        <v>20</v>
      </c>
      <c r="E27" s="17" t="s">
        <v>65</v>
      </c>
    </row>
    <row r="28" spans="1:5" ht="30" x14ac:dyDescent="0.25">
      <c r="A28" s="16" t="s">
        <v>38</v>
      </c>
      <c r="B28" s="37">
        <v>122584722</v>
      </c>
      <c r="C28" s="15" t="s">
        <v>33</v>
      </c>
      <c r="D28" s="15" t="s">
        <v>33</v>
      </c>
      <c r="E28" s="17" t="s">
        <v>66</v>
      </c>
    </row>
    <row r="29" spans="1:5" ht="67.5" x14ac:dyDescent="0.25">
      <c r="A29" s="11" t="s">
        <v>39</v>
      </c>
      <c r="B29" s="31">
        <f>+((B24*((D25+D27+D26)/100)-B28))</f>
        <v>25036724661.600002</v>
      </c>
      <c r="C29" s="32"/>
      <c r="D29" s="33"/>
      <c r="E29" s="24" t="s">
        <v>42</v>
      </c>
    </row>
    <row r="30" spans="1:5" x14ac:dyDescent="0.25">
      <c r="A30" s="11" t="s">
        <v>40</v>
      </c>
      <c r="B30" s="28" t="s">
        <v>63</v>
      </c>
      <c r="C30" s="29"/>
    </row>
    <row r="31" spans="1:5" ht="30" x14ac:dyDescent="0.25">
      <c r="A31" s="16" t="s">
        <v>68</v>
      </c>
      <c r="B31" s="26" t="s">
        <v>70</v>
      </c>
      <c r="C31" s="26"/>
    </row>
    <row r="33" spans="1:5" x14ac:dyDescent="0.25">
      <c r="A33" s="8" t="s">
        <v>31</v>
      </c>
      <c r="B33" s="13" t="s">
        <v>53</v>
      </c>
      <c r="C33" s="13"/>
      <c r="D33" s="13"/>
    </row>
    <row r="34" spans="1:5" x14ac:dyDescent="0.25">
      <c r="A34" s="8" t="s">
        <v>19</v>
      </c>
      <c r="B34" s="14">
        <v>0.2</v>
      </c>
      <c r="C34" s="13"/>
      <c r="D34" s="13"/>
    </row>
    <row r="35" spans="1:5" s="12" customFormat="1" x14ac:dyDescent="0.25">
      <c r="A35" s="15"/>
      <c r="B35" s="15" t="s">
        <v>29</v>
      </c>
      <c r="C35" s="15" t="s">
        <v>34</v>
      </c>
      <c r="D35" s="15" t="s">
        <v>28</v>
      </c>
      <c r="E35" s="15" t="s">
        <v>26</v>
      </c>
    </row>
    <row r="36" spans="1:5" ht="30" x14ac:dyDescent="0.25">
      <c r="A36" s="16" t="s">
        <v>30</v>
      </c>
      <c r="B36" s="20">
        <v>4452746205</v>
      </c>
      <c r="C36" s="15" t="s">
        <v>33</v>
      </c>
      <c r="D36" s="15" t="s">
        <v>33</v>
      </c>
      <c r="E36" s="17" t="s">
        <v>74</v>
      </c>
    </row>
    <row r="37" spans="1:5" x14ac:dyDescent="0.25">
      <c r="A37" s="11" t="s">
        <v>32</v>
      </c>
      <c r="B37" s="37">
        <v>50052869981</v>
      </c>
      <c r="C37" s="38">
        <f>+(B37/(B17*B34))</f>
        <v>9.9109456030576482</v>
      </c>
      <c r="D37" s="15">
        <v>120</v>
      </c>
      <c r="E37" s="17" t="s">
        <v>71</v>
      </c>
    </row>
    <row r="38" spans="1:5" ht="30" x14ac:dyDescent="0.25">
      <c r="A38" s="16" t="s">
        <v>35</v>
      </c>
      <c r="B38" s="19" t="s">
        <v>37</v>
      </c>
      <c r="C38" s="18">
        <f>+'CAPACIDAD FINANCIERA'!J21</f>
        <v>112.07</v>
      </c>
      <c r="D38" s="15">
        <v>40</v>
      </c>
      <c r="E38" s="17"/>
    </row>
    <row r="39" spans="1:5" ht="30" x14ac:dyDescent="0.25">
      <c r="A39" s="16" t="s">
        <v>36</v>
      </c>
      <c r="B39" s="39">
        <v>3</v>
      </c>
      <c r="C39" s="18" t="s">
        <v>33</v>
      </c>
      <c r="D39" s="15">
        <v>20</v>
      </c>
      <c r="E39" s="17" t="s">
        <v>72</v>
      </c>
    </row>
    <row r="40" spans="1:5" ht="30" x14ac:dyDescent="0.25">
      <c r="A40" s="16" t="s">
        <v>38</v>
      </c>
      <c r="B40" s="37">
        <v>1024400</v>
      </c>
      <c r="C40" s="15" t="s">
        <v>33</v>
      </c>
      <c r="D40" s="15" t="s">
        <v>33</v>
      </c>
      <c r="E40" s="17" t="s">
        <v>73</v>
      </c>
    </row>
    <row r="41" spans="1:5" x14ac:dyDescent="0.25">
      <c r="A41" s="11" t="s">
        <v>39</v>
      </c>
      <c r="B41" s="31">
        <f>+((B36*((D37+D39+D38)/100)-B40))</f>
        <v>8013918769</v>
      </c>
      <c r="C41" s="32"/>
      <c r="D41" s="33"/>
      <c r="E41" s="24"/>
    </row>
    <row r="42" spans="1:5" x14ac:dyDescent="0.25">
      <c r="A42" s="11" t="s">
        <v>40</v>
      </c>
      <c r="B42" s="28" t="s">
        <v>75</v>
      </c>
      <c r="C42" s="29"/>
    </row>
    <row r="43" spans="1:5" ht="30" x14ac:dyDescent="0.25">
      <c r="A43" s="16" t="s">
        <v>68</v>
      </c>
      <c r="B43" s="26" t="s">
        <v>67</v>
      </c>
      <c r="C43" s="26"/>
    </row>
  </sheetData>
  <mergeCells count="12">
    <mergeCell ref="B41:D41"/>
    <mergeCell ref="B42:C42"/>
    <mergeCell ref="B43:C43"/>
    <mergeCell ref="B31:C31"/>
    <mergeCell ref="B8:D8"/>
    <mergeCell ref="B9:D9"/>
    <mergeCell ref="B30:C30"/>
    <mergeCell ref="A4:A5"/>
    <mergeCell ref="B7:D7"/>
    <mergeCell ref="B17:D17"/>
    <mergeCell ref="B19:C19"/>
    <mergeCell ref="B29:D2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CAPACIDAD FINANCIERA</vt:lpstr>
      <vt:lpstr>KR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Mauricio Urbano</cp:lastModifiedBy>
  <dcterms:created xsi:type="dcterms:W3CDTF">2020-06-09T21:21:53Z</dcterms:created>
  <dcterms:modified xsi:type="dcterms:W3CDTF">2020-08-08T22:34:14Z</dcterms:modified>
</cp:coreProperties>
</file>