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8800" windowHeight="16360" firstSheet="2" activeTab="3"/>
  </bookViews>
  <sheets>
    <sheet name="CRITERIOS" sheetId="4" r:id="rId1"/>
    <sheet name="PUNTAJE X PRECIO" sheetId="2" r:id="rId2"/>
    <sheet name="PUNTAJE X EXPERIENCIA" sheetId="3" r:id="rId3"/>
    <sheet name="FORMA DE PAGO SELECCIONADA" sheetId="5" r:id="rId4"/>
    <sheet name="APOYO A LA INDUSTRIA NACIONAL" sheetId="6" r:id="rId5"/>
    <sheet name="PERSONAL CON DISCAPACIDAD" sheetId="7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C9" i="2"/>
  <c r="C11" i="2"/>
  <c r="C13" i="2"/>
  <c r="C16" i="2"/>
  <c r="C17" i="2"/>
  <c r="C18" i="2"/>
  <c r="D2" i="2"/>
  <c r="F28" i="3"/>
  <c r="F27" i="3"/>
  <c r="F26" i="3"/>
  <c r="F19" i="3"/>
  <c r="F18" i="3"/>
  <c r="F20" i="3"/>
  <c r="F11" i="3"/>
  <c r="F10" i="3"/>
  <c r="F29" i="3"/>
  <c r="F12" i="3"/>
</calcChain>
</file>

<file path=xl/sharedStrings.xml><?xml version="1.0" encoding="utf-8"?>
<sst xmlns="http://schemas.openxmlformats.org/spreadsheetml/2006/main" count="123" uniqueCount="81">
  <si>
    <t>CONSORCIO COGV URBANISMO</t>
  </si>
  <si>
    <t>PUNTAJE</t>
  </si>
  <si>
    <t>Experiencia especifica por área en metros cuadrados de construcción de edificios</t>
  </si>
  <si>
    <t>PROPONENTE:</t>
  </si>
  <si>
    <t>CONTRATO</t>
  </si>
  <si>
    <t>AREA</t>
  </si>
  <si>
    <t>Construcción de la segunda etapa de la Unidad Intermedia de salud de los Barrios del Sur en el Municipio de Ibagué, Departamento del Tolima</t>
  </si>
  <si>
    <t>Construccion de la primera etapa del nuevo bloque 1 Facien sector norte de la Universidad de Nariño - Sede Torobajo.</t>
  </si>
  <si>
    <t>TOTAL</t>
  </si>
  <si>
    <t>% PARTICIPACION</t>
  </si>
  <si>
    <t>TOTAL M2</t>
  </si>
  <si>
    <t>ASIGNACION DE PUNTAJE</t>
  </si>
  <si>
    <t>AREA MAYOR A 2000 M2</t>
  </si>
  <si>
    <t>Experiencia especifica por área en metros cuadrados de construcción de espacios publicos y calles o vias</t>
  </si>
  <si>
    <t>Mejoramiento y adecuacion de la malla vial urbana del Municipio de Tocaima - Cundinamarca.</t>
  </si>
  <si>
    <t>AREA MAYOR A 20,000 M2</t>
  </si>
  <si>
    <t>Experiencia especifica por SMMLV</t>
  </si>
  <si>
    <t>VALOR CONTRATO EN SMMLV</t>
  </si>
  <si>
    <t>TOTAL SMMLV</t>
  </si>
  <si>
    <t>VALOR MAYOR A7068,96 SMMLV</t>
  </si>
  <si>
    <t>NOMBRE DEL PROPONENTE</t>
  </si>
  <si>
    <t>REQUISITOS HABILITANTES</t>
  </si>
  <si>
    <t>CUMPLE</t>
  </si>
  <si>
    <t>PRESENTA PROPUESTA ECONOMICA</t>
  </si>
  <si>
    <t>CUMPLE - PRESENTA PROPUESTA ECONOMICA COMPLETA FOLIOS 9 AL 14 POR UN VALOR DE $6,120,135,630</t>
  </si>
  <si>
    <t>PRECIOS OFRECIDO EN LA PROPUESTA</t>
  </si>
  <si>
    <t xml:space="preserve">CUMPLE - PRESENTA PROPUESTA  ECONOMICA EN PESOS COLOMBIANOS, DISCRIMINA EL IVA SOBRE LA UTILIDAD ($36,689,330), NO PRESENTA DISCREPANCIAS ENTRE VALOR TOTAL DEL PRESUPUESTO  EN NUMEROS Y VALOR EN LETRAS </t>
  </si>
  <si>
    <t>REVISION ARITMETICA DE LA PROPUESTA</t>
  </si>
  <si>
    <t>VALOR DE LA PROPUESTA SOBRE EL  PRESUPUESTO OFICIAL</t>
  </si>
  <si>
    <t>VALOR PRESUPUESTO OFICIAL</t>
  </si>
  <si>
    <t>VALOR DE LA PROPUESTA DEL OFERENTE</t>
  </si>
  <si>
    <t>LA PROPUESTA NO SUPERA EL PRESUPUESTO OFICIAL</t>
  </si>
  <si>
    <t>LA PROPUESTA  NO ESTA POR DEBAJO DEL 90% ( 5,584,640,518,80) DEL VALOR DEL PRESUPUESTO OFICIAL</t>
  </si>
  <si>
    <t>ASIGNACION DE PUNTAJE POR PRECIO</t>
  </si>
  <si>
    <t>PUNTAJE ASIGNADO</t>
  </si>
  <si>
    <t>DETERMINACION DEL METODO DE ASIGNACION DE PUNTAJE POR PRECIO</t>
  </si>
  <si>
    <t xml:space="preserve">FECHA DIA ANTERIOR A LA FECHA PREVISTA PARA LA PUBLICACION DE EVALUACION DE REQUISITOS HABILITANTES DEFINIDO </t>
  </si>
  <si>
    <t>VALOR DE LA TRM</t>
  </si>
  <si>
    <t>DECIMALES DE LA TRM</t>
  </si>
  <si>
    <t>METODO DE EVALUACION ASIGNADO</t>
  </si>
  <si>
    <t>18 DE JUNIO DE 2020</t>
  </si>
  <si>
    <t>MEDIA ARITMETICA</t>
  </si>
  <si>
    <t>NUMERO DE PROPUESTAS</t>
  </si>
  <si>
    <t>FORMULA A APLICAR</t>
  </si>
  <si>
    <t>PA=(P1+P2+...+Pn)/n</t>
  </si>
  <si>
    <t>VALOR DE LA PROPUESTA CONSORCIO COGV URBANISMO</t>
  </si>
  <si>
    <t>VALOR  DEL IVA DE LA PROPUESTA DEL CONSORCIO COGV URBANISMO</t>
  </si>
  <si>
    <t>CALCULO DEL PROMEDIO ARITMETICO (PA)=</t>
  </si>
  <si>
    <t>ASIGNACION DEL PUNTAJE</t>
  </si>
  <si>
    <t>PROMEDIO ARITMETICO (PA)</t>
  </si>
  <si>
    <t>PROPUESTA EVALUADA (Pe)</t>
  </si>
  <si>
    <t>P= 100 + ((PA-Pe)/PA)x100</t>
  </si>
  <si>
    <t>FORMULA A APLICAR CUANDO EL VALOR DE LA PROPUESTA  ES SUPERIOR AL PROMEDIO ARITMETICO</t>
  </si>
  <si>
    <t>ASIGNACION DE PUNTAJE POR EXPERIENCIA ESPECIFICA</t>
  </si>
  <si>
    <t>PROPONENTE DEBERA ACREDIR LA EXPERIENCIA COMO CONTRATISTA DE OBRA</t>
  </si>
  <si>
    <t>/CONTRATOS RELACIONADOS COMO EXPERIENCIA ESPECIFICA</t>
  </si>
  <si>
    <t>ACTA DE LIQUIDACION FOLIOS 950 A 952</t>
  </si>
  <si>
    <t>ACTA DE RECIBO FINAL FOLIOS 984 A 985</t>
  </si>
  <si>
    <t>ACTA DE LIQUIDACION FOLIOS 956 A 960</t>
  </si>
  <si>
    <t>CUMPLE - NO PRESENTA  ERRORES ARITMETICOS EN LA PROPUESTA ECONOMICA</t>
  </si>
  <si>
    <t>P1 -CONSORCIO COGV URBANISMO VALOR OFERTA SIN INCLUIR EL IVA</t>
  </si>
  <si>
    <t>FOLIO EN EL RUP</t>
  </si>
  <si>
    <t>/DOCUMENTO DE ACREDITACION</t>
  </si>
  <si>
    <t>CONTRATISTA  WILLIAM CARDONA OLMOS SEGÚN ACTA DE ENTREGA DE LIQUIDACION  FOLIOS 950 AL 952 Y FOLIO 184 A 192 EN EL RUP</t>
  </si>
  <si>
    <t>CONTRATISTA CONSORCIO WCO FACIEN 2017 SEGÚN ACTA DE RECIBO FINAL FOLIOS 984-985 - EN EL DOCUMENTO CONSORCIAL (FOLIOS 982-983) INTEGRANTES WILLIAM CARDONA OLMOS 70% Y JIMENA GONZALEZ VILLOTA 30% Y FOLIO 798 A 806 EN EL RUP</t>
  </si>
  <si>
    <t>CONTRATISTA WILLIAM CARDONA OLMOS SEGÚN ACTA DE LIQUIDACION FOLIOS 956 AL 960 Y FOLIO 311 A 313 EN EL RUP</t>
  </si>
  <si>
    <t xml:space="preserve">EXPERIENCIA 62 - FOLIOS 311 A 313 </t>
  </si>
  <si>
    <t>EXPERIENCIA 6 -  FOLIOS 184 A 192</t>
  </si>
  <si>
    <t>EXPERIENCIA 188 - FOLIOS 798 A 806</t>
  </si>
  <si>
    <t>FORMA DE PAGO</t>
  </si>
  <si>
    <t>DESCRIPCION EN EL PLIEGO</t>
  </si>
  <si>
    <t xml:space="preserve">Cuando el oferente renuncie al pago del anticipo, tendrá un puntaje por capacidad financiera igual a veintiocho (28) puntos. El cupo de crédito deberá ser mayor o igual al veinte por ciento (20%) del valor de la oferta, documento que deberá ser expedido por una entidad financiera, supervisada por la Superintendencia financiera y debidamente establecida en el país. Igualmente se podrá presentar un certificado de saldo de cuenta bancaria (ahorro o corriente) a nombre del oferente o de alguno de los miembros del consorcio o unión temporal, con un valor mayor o igual al veinte (20%) del valor total de LA OFERTA. </t>
  </si>
  <si>
    <t>UBICACIÓN EN LA PROPUESTA</t>
  </si>
  <si>
    <t>CALIFICACION</t>
  </si>
  <si>
    <t>FOLIOS 906 A 907 DEL DOCUMENTO NOMBRADO "DOCUMENTOS PROPUESTA 120101-COGV". FOLIO 906 CARTA DE RENUNCIA AL PAGO DEL ANTICIPO, FOLIO 907 CUPO DE CREDITO</t>
  </si>
  <si>
    <t>APOYO A LA INDUSTRIA NACIONAL</t>
  </si>
  <si>
    <t xml:space="preserve">Se evaluará y asignará el respectivo puntaje a los proponentes que certifiquen el apoyo a la industria nacional según lo consagrado en la LEY 816/2003 en concordancia con el Decreto 1082/2015 Art. 2.2.1.2.4.1.3, El proponente deberá presentar su manifestación de que los bienes o servicios son de origen nacional, extranjeros y nacionales o extranjeros de manera expresa en documento que deberá estar firmado por el representante legal del proponente. </t>
  </si>
  <si>
    <t>FOLIO 908 DEL DOCUMENTO NOMBRADO "DOCUMENTOS PROPUESTA 120101-COGV"SUSCRITO POR EL REPRESENTANTE LEGAL DEL CON COGV URBANISMO, ASUNTO; "CARTA DE APOYO A LA INDUSTRIA NACIONAL".</t>
  </si>
  <si>
    <t>PERSONAL CON DISCAPACIDAD</t>
  </si>
  <si>
    <t xml:space="preserve">PUNTAJE POR PERSONAL CON DISCAPACIDAD. De conformidad con lo establecido en el artículo 1o del Decreto 392 de 2018, para incentivar el sistema de preferencias a favor de las personas con discapacidad, se otorgará el DOS (2) PUNTOS, a los proponentes que acrediten la vinculación en su planta de personal de trabajadores con discapacidad, </t>
  </si>
  <si>
    <t xml:space="preserve">FOLIOS 909 A 912 DEL DOCUMENTO NOMBRADO "DOCUMENTOS PROPUESTA 120101-COGV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</si>
</sst>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left" vertical="center"/>
    </xf>
    <xf numFmtId="4" fontId="0" fillId="4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4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opLeftCell="A4" workbookViewId="0">
      <selection activeCell="J8" sqref="J8"/>
    </sheetView>
  </sheetViews>
  <sheetFormatPr baseColWidth="10" defaultRowHeight="14" x14ac:dyDescent="0"/>
  <cols>
    <col min="1" max="1" width="3.5" style="4" customWidth="1"/>
    <col min="2" max="16384" width="10.83203125" style="4"/>
  </cols>
  <sheetData>
    <row r="2" spans="1:8">
      <c r="B2" s="42" t="s">
        <v>22</v>
      </c>
      <c r="C2" s="42"/>
      <c r="D2" s="42"/>
      <c r="E2" s="42"/>
      <c r="F2" s="42"/>
      <c r="G2" s="42"/>
      <c r="H2" s="42"/>
    </row>
    <row r="3" spans="1:8">
      <c r="A3" s="10"/>
      <c r="B3" s="46" t="s">
        <v>20</v>
      </c>
      <c r="C3" s="46"/>
      <c r="D3" s="46"/>
      <c r="E3" s="48" t="s">
        <v>0</v>
      </c>
      <c r="F3" s="48"/>
      <c r="G3" s="48"/>
      <c r="H3" s="48"/>
    </row>
    <row r="5" spans="1:8">
      <c r="A5" s="10">
        <v>1</v>
      </c>
      <c r="B5" s="46" t="s">
        <v>21</v>
      </c>
      <c r="C5" s="46"/>
      <c r="D5" s="46"/>
      <c r="E5" s="49" t="s">
        <v>22</v>
      </c>
      <c r="F5" s="49"/>
      <c r="G5" s="49"/>
      <c r="H5" s="49"/>
    </row>
    <row r="6" spans="1:8" ht="48.75" customHeight="1">
      <c r="A6" s="10">
        <v>2</v>
      </c>
      <c r="B6" s="46" t="s">
        <v>23</v>
      </c>
      <c r="C6" s="46"/>
      <c r="D6" s="46"/>
      <c r="E6" s="50" t="s">
        <v>24</v>
      </c>
      <c r="F6" s="50"/>
      <c r="G6" s="50"/>
      <c r="H6" s="50"/>
    </row>
    <row r="7" spans="1:8" ht="90" customHeight="1">
      <c r="A7" s="10">
        <v>3</v>
      </c>
      <c r="B7" s="46" t="s">
        <v>25</v>
      </c>
      <c r="C7" s="46"/>
      <c r="D7" s="46"/>
      <c r="E7" s="47" t="s">
        <v>26</v>
      </c>
      <c r="F7" s="47"/>
      <c r="G7" s="47"/>
      <c r="H7" s="47"/>
    </row>
    <row r="8" spans="1:8" ht="52.5" customHeight="1">
      <c r="A8" s="10">
        <v>4</v>
      </c>
      <c r="B8" s="47" t="s">
        <v>27</v>
      </c>
      <c r="C8" s="47"/>
      <c r="D8" s="47"/>
      <c r="E8" s="47" t="s">
        <v>59</v>
      </c>
      <c r="F8" s="47"/>
      <c r="G8" s="47"/>
      <c r="H8" s="47"/>
    </row>
    <row r="9" spans="1:8" ht="18" customHeight="1">
      <c r="A9" s="49">
        <v>5</v>
      </c>
      <c r="B9" s="44" t="s">
        <v>28</v>
      </c>
      <c r="C9" s="44"/>
      <c r="D9" s="44"/>
      <c r="E9" s="47" t="s">
        <v>22</v>
      </c>
      <c r="F9" s="47"/>
      <c r="G9" s="47"/>
      <c r="H9" s="47"/>
    </row>
    <row r="10" spans="1:8" ht="39" customHeight="1">
      <c r="A10" s="49"/>
      <c r="B10" s="44"/>
      <c r="C10" s="44"/>
      <c r="D10" s="44"/>
      <c r="E10" s="44" t="s">
        <v>29</v>
      </c>
      <c r="F10" s="44"/>
      <c r="G10" s="44" t="s">
        <v>30</v>
      </c>
      <c r="H10" s="44"/>
    </row>
    <row r="11" spans="1:8" ht="15" customHeight="1">
      <c r="A11" s="49"/>
      <c r="B11" s="44"/>
      <c r="C11" s="44"/>
      <c r="D11" s="44"/>
      <c r="E11" s="43">
        <v>6205156132</v>
      </c>
      <c r="F11" s="43"/>
      <c r="G11" s="43">
        <v>6120135630</v>
      </c>
      <c r="H11" s="43"/>
    </row>
    <row r="12" spans="1:8">
      <c r="A12" s="49"/>
      <c r="B12" s="44"/>
      <c r="C12" s="44"/>
      <c r="D12" s="44"/>
      <c r="E12" s="45" t="s">
        <v>31</v>
      </c>
      <c r="F12" s="45"/>
      <c r="G12" s="45"/>
      <c r="H12" s="45"/>
    </row>
    <row r="13" spans="1:8" ht="31.5" customHeight="1">
      <c r="A13" s="49"/>
      <c r="B13" s="44"/>
      <c r="C13" s="44"/>
      <c r="D13" s="44"/>
      <c r="E13" s="51" t="s">
        <v>32</v>
      </c>
      <c r="F13" s="51"/>
      <c r="G13" s="51"/>
      <c r="H13" s="51"/>
    </row>
  </sheetData>
  <mergeCells count="20">
    <mergeCell ref="E5:H5"/>
    <mergeCell ref="E6:H6"/>
    <mergeCell ref="A9:A13"/>
    <mergeCell ref="E13:H13"/>
    <mergeCell ref="B2:H2"/>
    <mergeCell ref="E11:F11"/>
    <mergeCell ref="G10:H10"/>
    <mergeCell ref="G11:H11"/>
    <mergeCell ref="E12:H12"/>
    <mergeCell ref="B9:D13"/>
    <mergeCell ref="B7:D7"/>
    <mergeCell ref="B8:D8"/>
    <mergeCell ref="E7:H7"/>
    <mergeCell ref="E8:H8"/>
    <mergeCell ref="E9:H9"/>
    <mergeCell ref="E10:F10"/>
    <mergeCell ref="B3:D3"/>
    <mergeCell ref="E3:H3"/>
    <mergeCell ref="B5:D5"/>
    <mergeCell ref="B6:D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9" sqref="C9:D9"/>
    </sheetView>
  </sheetViews>
  <sheetFormatPr baseColWidth="10" defaultRowHeight="14" x14ac:dyDescent="0"/>
  <cols>
    <col min="1" max="1" width="4.1640625" style="4" customWidth="1"/>
    <col min="2" max="2" width="35" style="4" customWidth="1"/>
    <col min="3" max="3" width="15.33203125" style="20" bestFit="1" customWidth="1"/>
    <col min="4" max="6" width="10.83203125" style="4"/>
    <col min="7" max="7" width="22.5" style="4" customWidth="1"/>
    <col min="8" max="16384" width="10.83203125" style="4"/>
  </cols>
  <sheetData>
    <row r="1" spans="1:8">
      <c r="B1" s="4" t="s">
        <v>33</v>
      </c>
    </row>
    <row r="2" spans="1:8">
      <c r="B2" s="59" t="s">
        <v>34</v>
      </c>
      <c r="C2" s="60"/>
      <c r="D2" s="61">
        <f>+C18</f>
        <v>99.39689892553173</v>
      </c>
      <c r="E2" s="62"/>
      <c r="F2" s="63"/>
    </row>
    <row r="3" spans="1:8" s="16" customFormat="1">
      <c r="B3" s="46" t="s">
        <v>20</v>
      </c>
      <c r="C3" s="46"/>
      <c r="D3" s="43" t="s">
        <v>0</v>
      </c>
      <c r="E3" s="43"/>
      <c r="F3" s="43"/>
      <c r="G3" s="19"/>
      <c r="H3" s="19"/>
    </row>
    <row r="5" spans="1:8" ht="59.25" customHeight="1">
      <c r="A5" s="49">
        <v>1</v>
      </c>
      <c r="B5" s="44" t="s">
        <v>35</v>
      </c>
      <c r="C5" s="64" t="s">
        <v>36</v>
      </c>
      <c r="D5" s="64"/>
      <c r="E5" s="14" t="s">
        <v>37</v>
      </c>
      <c r="F5" s="14" t="s">
        <v>38</v>
      </c>
      <c r="G5" s="14" t="s">
        <v>39</v>
      </c>
    </row>
    <row r="6" spans="1:8">
      <c r="A6" s="53"/>
      <c r="B6" s="54"/>
      <c r="C6" s="52" t="s">
        <v>40</v>
      </c>
      <c r="D6" s="52"/>
      <c r="E6" s="10">
        <v>3749.03</v>
      </c>
      <c r="F6" s="10">
        <v>0.03</v>
      </c>
      <c r="G6" s="10" t="s">
        <v>41</v>
      </c>
    </row>
    <row r="7" spans="1:8">
      <c r="A7" s="49">
        <v>2</v>
      </c>
      <c r="B7" s="58" t="s">
        <v>47</v>
      </c>
      <c r="C7" s="58"/>
      <c r="D7" s="58"/>
    </row>
    <row r="8" spans="1:8">
      <c r="A8" s="49"/>
      <c r="B8" s="12" t="s">
        <v>43</v>
      </c>
      <c r="C8" s="48" t="s">
        <v>44</v>
      </c>
      <c r="D8" s="48"/>
      <c r="E8" s="16"/>
      <c r="F8" s="16"/>
      <c r="G8" s="16"/>
    </row>
    <row r="9" spans="1:8" ht="28">
      <c r="A9" s="49"/>
      <c r="B9" s="12" t="s">
        <v>45</v>
      </c>
      <c r="C9" s="48">
        <f>+CRITERIOS!G11</f>
        <v>6120135630</v>
      </c>
      <c r="D9" s="48"/>
      <c r="E9" s="16"/>
      <c r="F9" s="16"/>
      <c r="G9" s="16"/>
    </row>
    <row r="10" spans="1:8" ht="28">
      <c r="A10" s="49"/>
      <c r="B10" s="12" t="s">
        <v>46</v>
      </c>
      <c r="C10" s="48">
        <v>36689330</v>
      </c>
      <c r="D10" s="48"/>
      <c r="E10" s="16"/>
      <c r="F10" s="16"/>
      <c r="G10" s="16"/>
    </row>
    <row r="11" spans="1:8" ht="28">
      <c r="A11" s="49"/>
      <c r="B11" s="12" t="s">
        <v>60</v>
      </c>
      <c r="C11" s="48">
        <f>+C9-C10</f>
        <v>6083446300</v>
      </c>
      <c r="D11" s="48"/>
    </row>
    <row r="12" spans="1:8">
      <c r="A12" s="49"/>
      <c r="B12" s="10" t="s">
        <v>42</v>
      </c>
      <c r="C12" s="48">
        <v>1</v>
      </c>
      <c r="D12" s="48"/>
    </row>
    <row r="13" spans="1:8">
      <c r="A13" s="49"/>
      <c r="B13" s="21" t="s">
        <v>47</v>
      </c>
      <c r="C13" s="56">
        <f>+C11/C12</f>
        <v>6083446300</v>
      </c>
      <c r="D13" s="56"/>
    </row>
    <row r="14" spans="1:8">
      <c r="A14" s="49">
        <v>3</v>
      </c>
      <c r="B14" s="57" t="s">
        <v>48</v>
      </c>
      <c r="C14" s="57"/>
      <c r="D14" s="57"/>
    </row>
    <row r="15" spans="1:8" ht="42">
      <c r="A15" s="49"/>
      <c r="B15" s="12" t="s">
        <v>52</v>
      </c>
      <c r="C15" s="17" t="s">
        <v>51</v>
      </c>
      <c r="D15" s="10"/>
    </row>
    <row r="16" spans="1:8">
      <c r="A16" s="49"/>
      <c r="B16" s="10" t="s">
        <v>49</v>
      </c>
      <c r="C16" s="48">
        <f>+C13</f>
        <v>6083446300</v>
      </c>
      <c r="D16" s="48"/>
    </row>
    <row r="17" spans="1:4">
      <c r="A17" s="49"/>
      <c r="B17" s="10" t="s">
        <v>50</v>
      </c>
      <c r="C17" s="48">
        <f>+C9</f>
        <v>6120135630</v>
      </c>
      <c r="D17" s="48"/>
    </row>
    <row r="18" spans="1:4">
      <c r="A18" s="49"/>
      <c r="B18" s="22" t="s">
        <v>1</v>
      </c>
      <c r="C18" s="55">
        <f>100+((C16-C17)/C16)*100</f>
        <v>99.39689892553173</v>
      </c>
      <c r="D18" s="55"/>
    </row>
  </sheetData>
  <mergeCells count="21">
    <mergeCell ref="B3:C3"/>
    <mergeCell ref="D3:F3"/>
    <mergeCell ref="B2:C2"/>
    <mergeCell ref="D2:F2"/>
    <mergeCell ref="C5:D5"/>
    <mergeCell ref="C6:D6"/>
    <mergeCell ref="A5:A6"/>
    <mergeCell ref="B5:B6"/>
    <mergeCell ref="C8:D8"/>
    <mergeCell ref="C18:D18"/>
    <mergeCell ref="A14:A18"/>
    <mergeCell ref="C10:D10"/>
    <mergeCell ref="C11:D11"/>
    <mergeCell ref="C12:D12"/>
    <mergeCell ref="C13:D13"/>
    <mergeCell ref="A7:A13"/>
    <mergeCell ref="B14:D14"/>
    <mergeCell ref="C16:D16"/>
    <mergeCell ref="C17:D17"/>
    <mergeCell ref="B7:D7"/>
    <mergeCell ref="C9:D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J28" sqref="J28"/>
    </sheetView>
  </sheetViews>
  <sheetFormatPr baseColWidth="10" defaultRowHeight="14" x14ac:dyDescent="0"/>
  <cols>
    <col min="1" max="1" width="7" customWidth="1"/>
    <col min="2" max="2" width="4.33203125" customWidth="1"/>
    <col min="3" max="3" width="29.6640625" customWidth="1"/>
    <col min="4" max="4" width="12.5" customWidth="1"/>
    <col min="5" max="5" width="17" customWidth="1"/>
    <col min="8" max="8" width="3.6640625" customWidth="1"/>
    <col min="9" max="9" width="7" customWidth="1"/>
    <col min="10" max="10" width="29.6640625" customWidth="1"/>
    <col min="11" max="11" width="12.5" customWidth="1"/>
    <col min="12" max="12" width="17" customWidth="1"/>
  </cols>
  <sheetData>
    <row r="1" spans="1:14" s="4" customFormat="1">
      <c r="C1" s="4" t="s">
        <v>53</v>
      </c>
      <c r="D1" s="20"/>
    </row>
    <row r="2" spans="1:14" s="4" customFormat="1">
      <c r="C2" s="59" t="s">
        <v>34</v>
      </c>
      <c r="D2" s="60"/>
      <c r="E2" s="61">
        <f>+F13+F21+F30</f>
        <v>50</v>
      </c>
      <c r="F2" s="62"/>
      <c r="G2" s="63"/>
    </row>
    <row r="3" spans="1:14" s="16" customFormat="1">
      <c r="C3" s="46" t="s">
        <v>20</v>
      </c>
      <c r="D3" s="46"/>
      <c r="E3" s="43" t="s">
        <v>0</v>
      </c>
      <c r="F3" s="43"/>
      <c r="G3" s="43"/>
      <c r="H3" s="19"/>
      <c r="I3" s="19"/>
    </row>
    <row r="5" spans="1:14" s="4" customFormat="1" ht="109.5" customHeight="1">
      <c r="A5" s="67">
        <v>1</v>
      </c>
      <c r="B5" s="69"/>
      <c r="C5" s="13" t="s">
        <v>54</v>
      </c>
      <c r="D5" s="44" t="s">
        <v>55</v>
      </c>
      <c r="E5" s="44"/>
      <c r="F5" s="44" t="s">
        <v>6</v>
      </c>
      <c r="G5" s="44"/>
      <c r="H5" s="44"/>
      <c r="I5" s="44" t="s">
        <v>7</v>
      </c>
      <c r="J5" s="44"/>
      <c r="K5" s="44" t="s">
        <v>14</v>
      </c>
      <c r="L5" s="44"/>
      <c r="M5" s="44"/>
    </row>
    <row r="6" spans="1:14" s="4" customFormat="1" ht="123.75" customHeight="1">
      <c r="A6" s="68"/>
      <c r="B6" s="70"/>
      <c r="C6" s="13" t="s">
        <v>22</v>
      </c>
      <c r="D6" s="49">
        <v>3</v>
      </c>
      <c r="E6" s="49"/>
      <c r="F6" s="71" t="s">
        <v>63</v>
      </c>
      <c r="G6" s="71"/>
      <c r="H6" s="71"/>
      <c r="I6" s="71" t="s">
        <v>64</v>
      </c>
      <c r="J6" s="71"/>
      <c r="K6" s="71" t="s">
        <v>65</v>
      </c>
      <c r="L6" s="71"/>
      <c r="M6" s="71"/>
    </row>
    <row r="7" spans="1:14" ht="33.75" customHeight="1">
      <c r="A7" s="49">
        <v>2</v>
      </c>
      <c r="B7" s="78" t="s">
        <v>2</v>
      </c>
      <c r="C7" s="78"/>
      <c r="D7" s="78"/>
      <c r="E7" s="78"/>
      <c r="F7" s="78"/>
      <c r="G7" s="78"/>
      <c r="I7" s="74"/>
      <c r="J7" s="74"/>
      <c r="K7" s="74"/>
      <c r="L7" s="74"/>
      <c r="M7" s="74"/>
      <c r="N7" s="74"/>
    </row>
    <row r="8" spans="1:14">
      <c r="A8" s="49"/>
      <c r="B8" s="34"/>
      <c r="C8" s="34" t="s">
        <v>3</v>
      </c>
      <c r="D8" s="35" t="s">
        <v>0</v>
      </c>
      <c r="E8" s="34"/>
      <c r="F8" s="34"/>
      <c r="G8" s="34"/>
      <c r="K8" s="1"/>
    </row>
    <row r="9" spans="1:14">
      <c r="A9" s="49"/>
      <c r="B9" s="34"/>
      <c r="C9" s="36" t="s">
        <v>4</v>
      </c>
      <c r="D9" s="36" t="s">
        <v>5</v>
      </c>
      <c r="E9" s="14" t="s">
        <v>9</v>
      </c>
      <c r="F9" s="11" t="s">
        <v>10</v>
      </c>
      <c r="G9" s="34"/>
      <c r="J9" s="2"/>
      <c r="K9" s="2"/>
      <c r="L9" s="6"/>
      <c r="M9" s="3"/>
    </row>
    <row r="10" spans="1:14" ht="80.25" customHeight="1">
      <c r="A10" s="49"/>
      <c r="B10" s="10">
        <v>2.1</v>
      </c>
      <c r="C10" s="13" t="s">
        <v>6</v>
      </c>
      <c r="D10" s="18">
        <v>5520</v>
      </c>
      <c r="E10" s="37">
        <v>1</v>
      </c>
      <c r="F10" s="18">
        <f>+E10*D10</f>
        <v>5520</v>
      </c>
      <c r="G10" s="34"/>
      <c r="I10" s="4"/>
      <c r="J10" s="5"/>
      <c r="K10" s="8"/>
      <c r="L10" s="7"/>
      <c r="M10" s="8"/>
    </row>
    <row r="11" spans="1:14" ht="78.75" customHeight="1">
      <c r="A11" s="49"/>
      <c r="B11" s="10">
        <v>2.2000000000000002</v>
      </c>
      <c r="C11" s="13" t="s">
        <v>7</v>
      </c>
      <c r="D11" s="18">
        <v>6779.89</v>
      </c>
      <c r="E11" s="37">
        <v>0.7</v>
      </c>
      <c r="F11" s="18">
        <f>+E11*D11</f>
        <v>4745.9229999999998</v>
      </c>
      <c r="G11" s="34"/>
      <c r="I11" s="4"/>
      <c r="J11" s="5"/>
      <c r="K11" s="8"/>
      <c r="L11" s="7"/>
      <c r="M11" s="8"/>
    </row>
    <row r="12" spans="1:14">
      <c r="A12" s="49"/>
      <c r="B12" s="34"/>
      <c r="C12" s="34"/>
      <c r="D12" s="34"/>
      <c r="E12" s="34" t="s">
        <v>8</v>
      </c>
      <c r="F12" s="35">
        <f>SUM(F10:F11)</f>
        <v>10265.922999999999</v>
      </c>
      <c r="G12" s="34"/>
      <c r="M12" s="1"/>
    </row>
    <row r="13" spans="1:14" s="4" customFormat="1" ht="30.75" customHeight="1">
      <c r="A13" s="49"/>
      <c r="B13" s="10"/>
      <c r="C13" s="22" t="s">
        <v>11</v>
      </c>
      <c r="D13" s="49" t="s">
        <v>12</v>
      </c>
      <c r="E13" s="49"/>
      <c r="F13" s="22">
        <v>12.5</v>
      </c>
      <c r="G13" s="10"/>
      <c r="I13" s="24"/>
      <c r="J13" s="25"/>
      <c r="K13" s="75"/>
      <c r="L13" s="75"/>
      <c r="M13" s="25"/>
      <c r="N13" s="24"/>
    </row>
    <row r="14" spans="1:14" ht="6" customHeight="1">
      <c r="B14" s="9"/>
      <c r="C14" s="9"/>
      <c r="D14" s="9"/>
      <c r="E14" s="9"/>
      <c r="F14" s="9"/>
      <c r="G14" s="9"/>
      <c r="I14" s="23"/>
      <c r="J14" s="23"/>
      <c r="K14" s="23"/>
      <c r="L14" s="23"/>
      <c r="M14" s="23"/>
      <c r="N14" s="23"/>
    </row>
    <row r="15" spans="1:14" ht="33.75" customHeight="1">
      <c r="A15" s="49">
        <v>3</v>
      </c>
      <c r="B15" s="78" t="s">
        <v>13</v>
      </c>
      <c r="C15" s="78"/>
      <c r="D15" s="78"/>
      <c r="E15" s="78"/>
      <c r="F15" s="78"/>
      <c r="G15" s="78"/>
      <c r="I15" s="76"/>
      <c r="J15" s="76"/>
      <c r="K15" s="76"/>
      <c r="L15" s="76"/>
      <c r="M15" s="76"/>
      <c r="N15" s="76"/>
    </row>
    <row r="16" spans="1:14">
      <c r="A16" s="49"/>
      <c r="B16" s="34"/>
      <c r="C16" s="34" t="s">
        <v>3</v>
      </c>
      <c r="D16" s="35" t="s">
        <v>0</v>
      </c>
      <c r="E16" s="34"/>
      <c r="F16" s="34"/>
      <c r="G16" s="34"/>
      <c r="I16" s="23"/>
      <c r="J16" s="23"/>
      <c r="K16" s="28"/>
      <c r="L16" s="23"/>
      <c r="M16" s="23"/>
      <c r="N16" s="23"/>
    </row>
    <row r="17" spans="1:14">
      <c r="A17" s="49"/>
      <c r="B17" s="34"/>
      <c r="C17" s="36" t="s">
        <v>4</v>
      </c>
      <c r="D17" s="36" t="s">
        <v>5</v>
      </c>
      <c r="E17" s="14" t="s">
        <v>9</v>
      </c>
      <c r="F17" s="11" t="s">
        <v>10</v>
      </c>
      <c r="G17" s="34"/>
      <c r="I17" s="23"/>
      <c r="J17" s="27"/>
      <c r="K17" s="27"/>
      <c r="L17" s="29"/>
      <c r="M17" s="30"/>
      <c r="N17" s="23"/>
    </row>
    <row r="18" spans="1:14" ht="69" customHeight="1">
      <c r="A18" s="49"/>
      <c r="B18" s="10">
        <v>3.1</v>
      </c>
      <c r="C18" s="13" t="s">
        <v>14</v>
      </c>
      <c r="D18" s="18">
        <v>23169.200000000001</v>
      </c>
      <c r="E18" s="37">
        <v>1</v>
      </c>
      <c r="F18" s="18">
        <f>+E18*D18</f>
        <v>23169.200000000001</v>
      </c>
      <c r="G18" s="34"/>
      <c r="I18" s="24"/>
      <c r="J18" s="31"/>
      <c r="K18" s="32"/>
      <c r="L18" s="33"/>
      <c r="M18" s="32"/>
      <c r="N18" s="23"/>
    </row>
    <row r="19" spans="1:14" ht="76.5" customHeight="1">
      <c r="A19" s="49"/>
      <c r="B19" s="10">
        <v>3.2</v>
      </c>
      <c r="C19" s="13" t="s">
        <v>6</v>
      </c>
      <c r="D19" s="18">
        <v>1172.08</v>
      </c>
      <c r="E19" s="37">
        <v>1</v>
      </c>
      <c r="F19" s="18">
        <f>+E19*D19</f>
        <v>1172.08</v>
      </c>
      <c r="G19" s="34"/>
      <c r="I19" s="4"/>
      <c r="J19" s="5"/>
      <c r="K19" s="8"/>
      <c r="L19" s="7"/>
      <c r="M19" s="8"/>
    </row>
    <row r="20" spans="1:14">
      <c r="A20" s="49"/>
      <c r="B20" s="34"/>
      <c r="C20" s="34"/>
      <c r="D20" s="34"/>
      <c r="E20" s="34" t="s">
        <v>8</v>
      </c>
      <c r="F20" s="35">
        <f>SUM(F18:F19)</f>
        <v>24341.279999999999</v>
      </c>
      <c r="G20" s="34"/>
      <c r="M20" s="1"/>
    </row>
    <row r="21" spans="1:14" s="4" customFormat="1" ht="30.75" customHeight="1">
      <c r="A21" s="49"/>
      <c r="B21" s="10"/>
      <c r="C21" s="22" t="s">
        <v>11</v>
      </c>
      <c r="D21" s="49" t="s">
        <v>15</v>
      </c>
      <c r="E21" s="49"/>
      <c r="F21" s="22">
        <v>12.5</v>
      </c>
      <c r="G21" s="10"/>
      <c r="I21" s="24"/>
      <c r="J21" s="25"/>
      <c r="K21" s="75"/>
      <c r="L21" s="75"/>
      <c r="M21" s="25"/>
      <c r="N21" s="24"/>
    </row>
    <row r="22" spans="1:14" ht="6" customHeight="1">
      <c r="B22" s="9"/>
      <c r="C22" s="9"/>
      <c r="D22" s="9"/>
      <c r="E22" s="9"/>
      <c r="F22" s="9"/>
      <c r="G22" s="9"/>
      <c r="I22" s="23"/>
      <c r="J22" s="23"/>
      <c r="K22" s="23"/>
      <c r="L22" s="23"/>
      <c r="M22" s="23"/>
      <c r="N22" s="23"/>
    </row>
    <row r="23" spans="1:14" ht="33.75" customHeight="1">
      <c r="A23" s="34"/>
      <c r="B23" s="78" t="s">
        <v>16</v>
      </c>
      <c r="C23" s="78"/>
      <c r="D23" s="78"/>
      <c r="E23" s="78"/>
      <c r="F23" s="78"/>
      <c r="G23" s="78"/>
      <c r="I23" s="76"/>
      <c r="J23" s="76"/>
      <c r="K23" s="76"/>
      <c r="L23" s="76"/>
      <c r="M23" s="76"/>
      <c r="N23" s="76"/>
    </row>
    <row r="24" spans="1:14">
      <c r="A24" s="53">
        <v>4</v>
      </c>
      <c r="B24" s="34"/>
      <c r="C24" s="34" t="s">
        <v>3</v>
      </c>
      <c r="D24" s="35" t="s">
        <v>0</v>
      </c>
      <c r="E24" s="34"/>
      <c r="F24" s="34"/>
      <c r="G24" s="34"/>
      <c r="K24" s="1"/>
    </row>
    <row r="25" spans="1:14" s="4" customFormat="1" ht="42">
      <c r="A25" s="65"/>
      <c r="B25" s="10"/>
      <c r="C25" s="11" t="s">
        <v>4</v>
      </c>
      <c r="D25" s="14" t="s">
        <v>17</v>
      </c>
      <c r="E25" s="14" t="s">
        <v>9</v>
      </c>
      <c r="F25" s="14" t="s">
        <v>18</v>
      </c>
      <c r="G25" s="15" t="s">
        <v>61</v>
      </c>
      <c r="J25" s="3"/>
      <c r="K25" s="6"/>
      <c r="L25" s="6"/>
      <c r="M25" s="6"/>
    </row>
    <row r="26" spans="1:14" ht="75" customHeight="1">
      <c r="A26" s="65"/>
      <c r="B26" s="10">
        <v>1</v>
      </c>
      <c r="C26" s="13" t="s">
        <v>14</v>
      </c>
      <c r="D26" s="18">
        <v>3087.76</v>
      </c>
      <c r="E26" s="37">
        <v>1</v>
      </c>
      <c r="F26" s="18">
        <f>+E26*D26</f>
        <v>3087.76</v>
      </c>
      <c r="G26" s="39" t="s">
        <v>66</v>
      </c>
      <c r="I26" s="4"/>
      <c r="J26" s="5"/>
      <c r="K26" s="8"/>
      <c r="L26" s="7"/>
      <c r="M26" s="8"/>
    </row>
    <row r="27" spans="1:14" ht="76.5" customHeight="1">
      <c r="A27" s="65"/>
      <c r="B27" s="10">
        <v>2</v>
      </c>
      <c r="C27" s="13" t="s">
        <v>6</v>
      </c>
      <c r="D27" s="18">
        <v>7020.46</v>
      </c>
      <c r="E27" s="37">
        <v>1</v>
      </c>
      <c r="F27" s="18">
        <f>+E27*D27</f>
        <v>7020.46</v>
      </c>
      <c r="G27" s="39" t="s">
        <v>67</v>
      </c>
      <c r="I27" s="4"/>
      <c r="J27" s="5"/>
      <c r="K27" s="8"/>
      <c r="L27" s="7"/>
      <c r="M27" s="8"/>
    </row>
    <row r="28" spans="1:14" ht="76.5" customHeight="1">
      <c r="A28" s="65"/>
      <c r="B28" s="10">
        <v>3</v>
      </c>
      <c r="C28" s="13" t="s">
        <v>7</v>
      </c>
      <c r="D28" s="18">
        <v>4339.6000000000004</v>
      </c>
      <c r="E28" s="37">
        <v>0.7</v>
      </c>
      <c r="F28" s="18">
        <f>+E28*D28</f>
        <v>3037.7200000000003</v>
      </c>
      <c r="G28" s="39" t="s">
        <v>68</v>
      </c>
      <c r="I28" s="24"/>
      <c r="J28" s="31"/>
      <c r="K28" s="32"/>
      <c r="L28" s="33"/>
      <c r="M28" s="32"/>
      <c r="N28" s="23"/>
    </row>
    <row r="29" spans="1:14">
      <c r="A29" s="65"/>
      <c r="B29" s="34"/>
      <c r="C29" s="34"/>
      <c r="D29" s="34"/>
      <c r="E29" s="34" t="s">
        <v>8</v>
      </c>
      <c r="F29" s="35">
        <f>SUM(F26:F28)</f>
        <v>13145.940000000002</v>
      </c>
      <c r="G29" s="34"/>
      <c r="I29" s="23"/>
      <c r="J29" s="23"/>
      <c r="K29" s="23"/>
      <c r="L29" s="23"/>
      <c r="M29" s="28"/>
      <c r="N29" s="23"/>
    </row>
    <row r="30" spans="1:14">
      <c r="A30" s="66"/>
      <c r="B30" s="34"/>
      <c r="C30" s="38" t="s">
        <v>11</v>
      </c>
      <c r="D30" s="73" t="s">
        <v>19</v>
      </c>
      <c r="E30" s="73"/>
      <c r="F30" s="38">
        <v>25</v>
      </c>
      <c r="G30" s="34"/>
      <c r="I30" s="23"/>
      <c r="J30" s="26"/>
      <c r="K30" s="77"/>
      <c r="L30" s="77"/>
      <c r="M30" s="26"/>
      <c r="N30" s="23"/>
    </row>
    <row r="31" spans="1:14" ht="6" customHeight="1">
      <c r="B31" s="9"/>
      <c r="C31" s="9"/>
      <c r="D31" s="9"/>
      <c r="E31" s="9"/>
      <c r="F31" s="9"/>
      <c r="G31" s="9"/>
      <c r="I31" s="23"/>
      <c r="J31" s="23"/>
      <c r="K31" s="23"/>
      <c r="L31" s="23"/>
      <c r="M31" s="23"/>
      <c r="N31" s="23"/>
    </row>
    <row r="32" spans="1:14" s="4" customFormat="1" ht="109.5" customHeight="1">
      <c r="A32" s="67">
        <v>5</v>
      </c>
      <c r="B32" s="69"/>
      <c r="C32" s="13" t="s">
        <v>54</v>
      </c>
      <c r="D32" s="44" t="s">
        <v>62</v>
      </c>
      <c r="E32" s="44"/>
      <c r="F32" s="44" t="s">
        <v>6</v>
      </c>
      <c r="G32" s="44"/>
      <c r="H32" s="44"/>
      <c r="I32" s="44" t="s">
        <v>7</v>
      </c>
      <c r="J32" s="44"/>
      <c r="K32" s="44" t="s">
        <v>14</v>
      </c>
      <c r="L32" s="44"/>
      <c r="M32" s="44"/>
    </row>
    <row r="33" spans="1:14" s="4" customFormat="1" ht="35.25" customHeight="1">
      <c r="A33" s="68"/>
      <c r="B33" s="70"/>
      <c r="C33" s="13" t="s">
        <v>22</v>
      </c>
      <c r="D33" s="49">
        <v>3</v>
      </c>
      <c r="E33" s="49"/>
      <c r="F33" s="44" t="s">
        <v>58</v>
      </c>
      <c r="G33" s="44"/>
      <c r="H33" s="44"/>
      <c r="I33" s="44" t="s">
        <v>57</v>
      </c>
      <c r="J33" s="44"/>
      <c r="K33" s="44" t="s">
        <v>56</v>
      </c>
      <c r="L33" s="44"/>
      <c r="M33" s="44"/>
    </row>
    <row r="34" spans="1:14">
      <c r="D34" s="1"/>
      <c r="I34" s="23"/>
      <c r="J34" s="23"/>
      <c r="K34" s="28"/>
      <c r="L34" s="23"/>
      <c r="M34" s="23"/>
      <c r="N34" s="23"/>
    </row>
    <row r="35" spans="1:14">
      <c r="D35" s="72"/>
      <c r="E35" s="72"/>
      <c r="K35" s="72"/>
      <c r="L35" s="72"/>
    </row>
  </sheetData>
  <mergeCells count="41">
    <mergeCell ref="K35:L35"/>
    <mergeCell ref="D30:E30"/>
    <mergeCell ref="D35:E35"/>
    <mergeCell ref="I7:N7"/>
    <mergeCell ref="K13:L13"/>
    <mergeCell ref="I15:N15"/>
    <mergeCell ref="K21:L21"/>
    <mergeCell ref="I23:N23"/>
    <mergeCell ref="K30:L30"/>
    <mergeCell ref="D13:E13"/>
    <mergeCell ref="B7:G7"/>
    <mergeCell ref="B15:G15"/>
    <mergeCell ref="D21:E21"/>
    <mergeCell ref="B23:G23"/>
    <mergeCell ref="I32:J32"/>
    <mergeCell ref="K32:M32"/>
    <mergeCell ref="C2:D2"/>
    <mergeCell ref="E2:G2"/>
    <mergeCell ref="C3:D3"/>
    <mergeCell ref="E3:G3"/>
    <mergeCell ref="D5:E5"/>
    <mergeCell ref="F5:H5"/>
    <mergeCell ref="I5:J5"/>
    <mergeCell ref="K5:M5"/>
    <mergeCell ref="K6:M6"/>
    <mergeCell ref="I6:J6"/>
    <mergeCell ref="F6:H6"/>
    <mergeCell ref="D6:E6"/>
    <mergeCell ref="B5:B6"/>
    <mergeCell ref="A5:A6"/>
    <mergeCell ref="A7:A13"/>
    <mergeCell ref="A15:A21"/>
    <mergeCell ref="I33:J33"/>
    <mergeCell ref="K33:M33"/>
    <mergeCell ref="A24:A30"/>
    <mergeCell ref="A32:A33"/>
    <mergeCell ref="B32:B33"/>
    <mergeCell ref="D32:E32"/>
    <mergeCell ref="F32:H32"/>
    <mergeCell ref="D33:E33"/>
    <mergeCell ref="F33:H3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3" sqref="B3"/>
    </sheetView>
  </sheetViews>
  <sheetFormatPr baseColWidth="10" defaultRowHeight="14" x14ac:dyDescent="0"/>
  <cols>
    <col min="1" max="1" width="41.5" customWidth="1"/>
    <col min="2" max="2" width="24.6640625" customWidth="1"/>
    <col min="3" max="3" width="17.83203125" customWidth="1"/>
  </cols>
  <sheetData>
    <row r="1" spans="1:9">
      <c r="A1" s="80" t="s">
        <v>69</v>
      </c>
      <c r="B1" s="80"/>
      <c r="C1" s="80"/>
      <c r="D1" s="79"/>
      <c r="E1" s="79"/>
      <c r="F1" s="79"/>
      <c r="G1" s="79"/>
      <c r="H1" s="79"/>
      <c r="I1" s="79"/>
    </row>
    <row r="2" spans="1:9">
      <c r="A2" s="81" t="s">
        <v>70</v>
      </c>
      <c r="B2" s="81" t="s">
        <v>72</v>
      </c>
      <c r="C2" s="81" t="s">
        <v>73</v>
      </c>
      <c r="D2" s="79"/>
      <c r="E2" s="79"/>
      <c r="F2" s="79"/>
      <c r="G2" s="79"/>
      <c r="H2" s="79"/>
      <c r="I2" s="79"/>
    </row>
    <row r="3" spans="1:9" ht="182">
      <c r="A3" s="82" t="s">
        <v>71</v>
      </c>
      <c r="B3" s="40" t="s">
        <v>74</v>
      </c>
      <c r="C3" s="41">
        <v>28</v>
      </c>
      <c r="D3" s="79"/>
      <c r="E3" s="79"/>
      <c r="F3" s="79"/>
      <c r="G3" s="79"/>
      <c r="H3" s="79"/>
      <c r="I3" s="79"/>
    </row>
    <row r="4" spans="1:9">
      <c r="A4" s="79"/>
      <c r="B4" s="79"/>
      <c r="C4" s="79"/>
      <c r="D4" s="79"/>
      <c r="E4" s="79"/>
      <c r="F4" s="79"/>
      <c r="G4" s="79"/>
      <c r="H4" s="79"/>
      <c r="I4" s="79"/>
    </row>
    <row r="5" spans="1:9">
      <c r="A5" s="79"/>
      <c r="B5" s="79"/>
      <c r="C5" s="79"/>
      <c r="D5" s="79"/>
      <c r="E5" s="79"/>
      <c r="F5" s="79"/>
      <c r="G5" s="79"/>
      <c r="H5" s="79"/>
      <c r="I5" s="79"/>
    </row>
    <row r="6" spans="1:9">
      <c r="A6" s="79"/>
      <c r="B6" s="79"/>
      <c r="C6" s="79"/>
      <c r="D6" s="79"/>
      <c r="E6" s="79"/>
      <c r="F6" s="79"/>
      <c r="G6" s="79"/>
      <c r="H6" s="79"/>
      <c r="I6" s="79"/>
    </row>
    <row r="7" spans="1:9">
      <c r="A7" s="79"/>
      <c r="B7" s="79"/>
      <c r="C7" s="79"/>
      <c r="D7" s="79"/>
      <c r="E7" s="79"/>
      <c r="F7" s="79"/>
      <c r="G7" s="79"/>
      <c r="H7" s="79"/>
      <c r="I7" s="79"/>
    </row>
    <row r="8" spans="1:9">
      <c r="A8" s="79"/>
      <c r="B8" s="79"/>
      <c r="C8" s="79"/>
      <c r="D8" s="79"/>
      <c r="E8" s="79"/>
      <c r="F8" s="79"/>
      <c r="G8" s="79"/>
      <c r="H8" s="79"/>
      <c r="I8" s="79"/>
    </row>
    <row r="9" spans="1:9">
      <c r="A9" s="79"/>
      <c r="B9" s="79"/>
      <c r="C9" s="79"/>
      <c r="D9" s="79"/>
      <c r="E9" s="79"/>
      <c r="F9" s="79"/>
      <c r="G9" s="79"/>
      <c r="H9" s="79"/>
      <c r="I9" s="79"/>
    </row>
    <row r="10" spans="1:9">
      <c r="A10" s="79"/>
      <c r="B10" s="79"/>
      <c r="C10" s="79"/>
      <c r="D10" s="79"/>
      <c r="E10" s="79"/>
      <c r="F10" s="79"/>
      <c r="G10" s="79"/>
      <c r="H10" s="79"/>
      <c r="I10" s="79"/>
    </row>
    <row r="11" spans="1:9">
      <c r="A11" s="79"/>
      <c r="B11" s="79"/>
      <c r="C11" s="79"/>
      <c r="D11" s="79"/>
      <c r="E11" s="79"/>
      <c r="F11" s="79"/>
      <c r="G11" s="79"/>
      <c r="H11" s="79"/>
      <c r="I11" s="79"/>
    </row>
    <row r="12" spans="1:9">
      <c r="A12" s="79"/>
      <c r="B12" s="79"/>
      <c r="C12" s="79"/>
      <c r="D12" s="79"/>
      <c r="E12" s="79"/>
      <c r="F12" s="79"/>
      <c r="G12" s="79"/>
      <c r="H12" s="79"/>
      <c r="I12" s="79"/>
    </row>
    <row r="13" spans="1:9">
      <c r="A13" s="79"/>
      <c r="B13" s="79"/>
      <c r="C13" s="79"/>
      <c r="D13" s="79"/>
      <c r="E13" s="79"/>
      <c r="F13" s="79"/>
      <c r="G13" s="79"/>
      <c r="H13" s="79"/>
      <c r="I13" s="79"/>
    </row>
    <row r="14" spans="1:9">
      <c r="A14" s="79"/>
      <c r="B14" s="79"/>
      <c r="C14" s="79"/>
      <c r="D14" s="79"/>
      <c r="E14" s="79"/>
      <c r="F14" s="79"/>
      <c r="G14" s="79"/>
      <c r="H14" s="79"/>
      <c r="I14" s="79"/>
    </row>
    <row r="15" spans="1:9">
      <c r="A15" s="79"/>
      <c r="B15" s="79"/>
      <c r="C15" s="79"/>
      <c r="D15" s="79"/>
      <c r="E15" s="79"/>
      <c r="F15" s="79"/>
      <c r="G15" s="79"/>
      <c r="H15" s="79"/>
      <c r="I15" s="79"/>
    </row>
    <row r="16" spans="1:9">
      <c r="A16" s="79"/>
      <c r="B16" s="79"/>
      <c r="C16" s="79"/>
      <c r="D16" s="79"/>
      <c r="E16" s="79"/>
      <c r="F16" s="79"/>
      <c r="G16" s="79"/>
      <c r="H16" s="79"/>
      <c r="I16" s="79"/>
    </row>
    <row r="17" spans="1:9">
      <c r="A17" s="79"/>
      <c r="B17" s="79"/>
      <c r="C17" s="79"/>
      <c r="D17" s="79"/>
      <c r="E17" s="79"/>
      <c r="F17" s="79"/>
      <c r="G17" s="79"/>
      <c r="H17" s="79"/>
      <c r="I17" s="79"/>
    </row>
    <row r="18" spans="1:9">
      <c r="A18" s="79"/>
      <c r="B18" s="79"/>
      <c r="C18" s="79"/>
      <c r="D18" s="79"/>
      <c r="E18" s="79"/>
      <c r="F18" s="79"/>
      <c r="G18" s="79"/>
      <c r="H18" s="79"/>
      <c r="I18" s="79"/>
    </row>
    <row r="19" spans="1:9">
      <c r="A19" s="79"/>
      <c r="B19" s="79"/>
      <c r="C19" s="79"/>
      <c r="D19" s="79"/>
      <c r="E19" s="79"/>
      <c r="F19" s="79"/>
      <c r="G19" s="79"/>
      <c r="H19" s="79"/>
      <c r="I19" s="79"/>
    </row>
    <row r="20" spans="1:9">
      <c r="A20" s="79"/>
      <c r="B20" s="79"/>
      <c r="C20" s="79"/>
      <c r="D20" s="79"/>
      <c r="E20" s="79"/>
      <c r="F20" s="79"/>
      <c r="G20" s="79"/>
      <c r="H20" s="79"/>
      <c r="I20" s="79"/>
    </row>
    <row r="21" spans="1:9">
      <c r="A21" s="79"/>
      <c r="B21" s="79"/>
      <c r="C21" s="79"/>
      <c r="D21" s="79"/>
      <c r="E21" s="79"/>
      <c r="F21" s="79"/>
      <c r="G21" s="79"/>
      <c r="H21" s="79"/>
      <c r="I21" s="79"/>
    </row>
    <row r="22" spans="1:9">
      <c r="A22" s="79"/>
      <c r="B22" s="79"/>
      <c r="C22" s="79"/>
      <c r="D22" s="79"/>
      <c r="E22" s="79"/>
      <c r="F22" s="79"/>
      <c r="G22" s="79"/>
      <c r="H22" s="79"/>
      <c r="I22" s="79"/>
    </row>
    <row r="23" spans="1:9">
      <c r="A23" s="79"/>
      <c r="B23" s="79"/>
      <c r="C23" s="79"/>
      <c r="D23" s="79"/>
      <c r="E23" s="79"/>
      <c r="F23" s="79"/>
      <c r="G23" s="79"/>
      <c r="H23" s="79"/>
      <c r="I23" s="79"/>
    </row>
    <row r="24" spans="1:9">
      <c r="A24" s="79"/>
      <c r="B24" s="79"/>
      <c r="C24" s="79"/>
      <c r="D24" s="79"/>
      <c r="E24" s="79"/>
      <c r="F24" s="79"/>
      <c r="G24" s="79"/>
      <c r="H24" s="79"/>
      <c r="I24" s="79"/>
    </row>
    <row r="25" spans="1:9">
      <c r="A25" s="79"/>
      <c r="B25" s="79"/>
      <c r="C25" s="79"/>
      <c r="D25" s="79"/>
      <c r="E25" s="79"/>
      <c r="F25" s="79"/>
      <c r="G25" s="79"/>
      <c r="H25" s="79"/>
      <c r="I25" s="79"/>
    </row>
    <row r="26" spans="1:9">
      <c r="A26" s="79"/>
      <c r="B26" s="79"/>
      <c r="C26" s="79"/>
      <c r="D26" s="79"/>
      <c r="E26" s="79"/>
      <c r="F26" s="79"/>
      <c r="G26" s="79"/>
      <c r="H26" s="79"/>
      <c r="I26" s="79"/>
    </row>
    <row r="27" spans="1:9">
      <c r="A27" s="79"/>
      <c r="B27" s="79"/>
      <c r="C27" s="79"/>
      <c r="D27" s="79"/>
      <c r="E27" s="79"/>
      <c r="F27" s="79"/>
      <c r="G27" s="79"/>
      <c r="H27" s="79"/>
      <c r="I27" s="79"/>
    </row>
  </sheetData>
  <mergeCells count="1">
    <mergeCell ref="A1:C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3" sqref="B3"/>
    </sheetView>
  </sheetViews>
  <sheetFormatPr baseColWidth="10" defaultRowHeight="14" x14ac:dyDescent="0"/>
  <cols>
    <col min="1" max="1" width="27.6640625" customWidth="1"/>
    <col min="2" max="2" width="23.33203125" customWidth="1"/>
    <col min="3" max="3" width="22.5" customWidth="1"/>
  </cols>
  <sheetData>
    <row r="1" spans="1:10">
      <c r="A1" s="80" t="s">
        <v>75</v>
      </c>
      <c r="B1" s="80"/>
      <c r="C1" s="80"/>
      <c r="D1" s="79"/>
      <c r="E1" s="79"/>
      <c r="F1" s="79"/>
      <c r="G1" s="79"/>
      <c r="H1" s="79"/>
      <c r="I1" s="79"/>
      <c r="J1" s="79"/>
    </row>
    <row r="2" spans="1:10" ht="28">
      <c r="A2" s="41" t="s">
        <v>70</v>
      </c>
      <c r="B2" s="41" t="s">
        <v>72</v>
      </c>
      <c r="C2" s="41" t="s">
        <v>73</v>
      </c>
      <c r="D2" s="79"/>
      <c r="E2" s="79"/>
      <c r="F2" s="79"/>
      <c r="G2" s="79"/>
      <c r="H2" s="79"/>
      <c r="I2" s="79"/>
      <c r="J2" s="79"/>
    </row>
    <row r="3" spans="1:10" ht="210">
      <c r="A3" s="81" t="s">
        <v>76</v>
      </c>
      <c r="B3" s="40" t="s">
        <v>77</v>
      </c>
      <c r="C3" s="41">
        <v>20</v>
      </c>
      <c r="D3" s="79"/>
      <c r="E3" s="79"/>
      <c r="F3" s="79"/>
      <c r="G3" s="79"/>
      <c r="H3" s="79"/>
      <c r="I3" s="79"/>
      <c r="J3" s="79"/>
    </row>
    <row r="4" spans="1:10">
      <c r="B4" s="79"/>
      <c r="C4" s="79"/>
      <c r="D4" s="79"/>
      <c r="E4" s="79"/>
      <c r="F4" s="79"/>
      <c r="G4" s="79"/>
      <c r="H4" s="79"/>
      <c r="I4" s="79"/>
      <c r="J4" s="79"/>
    </row>
    <row r="5" spans="1:10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0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0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>
      <c r="A35" s="79"/>
      <c r="B35" s="79"/>
      <c r="C35" s="79"/>
      <c r="D35" s="79"/>
      <c r="E35" s="79"/>
      <c r="F35" s="79"/>
      <c r="G35" s="79"/>
      <c r="H35" s="79"/>
      <c r="I35" s="79"/>
      <c r="J35" s="79"/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4" sqref="G4"/>
    </sheetView>
  </sheetViews>
  <sheetFormatPr baseColWidth="10" defaultRowHeight="14" x14ac:dyDescent="0"/>
  <cols>
    <col min="1" max="1" width="22" customWidth="1"/>
    <col min="2" max="2" width="21.6640625" customWidth="1"/>
    <col min="3" max="3" width="18.83203125" customWidth="1"/>
  </cols>
  <sheetData>
    <row r="1" spans="1:11" ht="28" customHeight="1">
      <c r="A1" s="83" t="s">
        <v>78</v>
      </c>
      <c r="B1" s="83"/>
      <c r="C1" s="83"/>
      <c r="D1" s="79"/>
      <c r="E1" s="79"/>
      <c r="F1" s="79"/>
      <c r="G1" s="79"/>
      <c r="H1" s="79"/>
      <c r="I1" s="79"/>
      <c r="J1" s="79"/>
      <c r="K1" s="79"/>
    </row>
    <row r="2" spans="1:11" ht="28">
      <c r="A2" s="41" t="s">
        <v>70</v>
      </c>
      <c r="B2" s="41" t="s">
        <v>72</v>
      </c>
      <c r="C2" s="41" t="s">
        <v>73</v>
      </c>
      <c r="D2" s="79"/>
      <c r="E2" s="79"/>
      <c r="F2" s="79"/>
      <c r="G2" s="79"/>
      <c r="H2" s="79"/>
      <c r="I2" s="79"/>
      <c r="J2" s="79"/>
      <c r="K2" s="79"/>
    </row>
    <row r="3" spans="1:11" ht="210">
      <c r="A3" s="41" t="s">
        <v>79</v>
      </c>
      <c r="B3" s="41" t="s">
        <v>80</v>
      </c>
      <c r="C3" s="41">
        <v>2</v>
      </c>
      <c r="D3" s="79"/>
      <c r="E3" s="79"/>
      <c r="F3" s="79"/>
      <c r="G3" s="79"/>
      <c r="H3" s="79"/>
      <c r="I3" s="79"/>
      <c r="J3" s="79"/>
      <c r="K3" s="79"/>
    </row>
    <row r="4" spans="1:1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CRITERIOS</vt:lpstr>
      <vt:lpstr>PUNTAJE X PRECIO</vt:lpstr>
      <vt:lpstr>PUNTAJE X EXPERIENCIA</vt:lpstr>
      <vt:lpstr>FORMA DE PAGO SELECCIONADA</vt:lpstr>
      <vt:lpstr>APOYO A LA INDUSTRIA NACIONAL</vt:lpstr>
      <vt:lpstr>PERSONAL CON DISCAPACIDAD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Cristhian Lopez Contreras</cp:lastModifiedBy>
  <dcterms:created xsi:type="dcterms:W3CDTF">2020-06-23T23:29:26Z</dcterms:created>
  <dcterms:modified xsi:type="dcterms:W3CDTF">2020-07-22T20:59:24Z</dcterms:modified>
</cp:coreProperties>
</file>