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EGUROS  2016 PROPUESTA\"/>
    </mc:Choice>
  </mc:AlternateContent>
  <bookViews>
    <workbookView xWindow="0" yWindow="0" windowWidth="20490" windowHeight="7755"/>
  </bookViews>
  <sheets>
    <sheet name="RESUMEN GENERAL" sheetId="2" r:id="rId1"/>
  </sheets>
  <definedNames>
    <definedName name="_xlnm.Print_Area" localSheetId="0">'RESUMEN GENERAL'!$A$1:$I$155</definedName>
  </definedNames>
  <calcPr calcId="152511"/>
</workbook>
</file>

<file path=xl/calcChain.xml><?xml version="1.0" encoding="utf-8"?>
<calcChain xmlns="http://schemas.openxmlformats.org/spreadsheetml/2006/main">
  <c r="I155" i="2" l="1"/>
  <c r="I153" i="2"/>
  <c r="I152" i="2"/>
  <c r="I151" i="2"/>
  <c r="I150" i="2"/>
  <c r="I149" i="2"/>
  <c r="I148" i="2"/>
  <c r="I145" i="2"/>
  <c r="I146" i="2" s="1"/>
  <c r="I154" i="2" l="1"/>
  <c r="I139" i="2" l="1"/>
  <c r="I138" i="2"/>
  <c r="I137" i="2"/>
  <c r="F136" i="2"/>
  <c r="I136" i="2" s="1"/>
  <c r="F143" i="2" l="1"/>
  <c r="I142" i="2"/>
  <c r="I143" i="2" s="1"/>
  <c r="I140" i="2"/>
  <c r="F133" i="2"/>
  <c r="I133" i="2" s="1"/>
  <c r="I132" i="2"/>
  <c r="I131" i="2"/>
  <c r="I130" i="2"/>
  <c r="I129" i="2"/>
  <c r="I128" i="2"/>
  <c r="I127" i="2"/>
  <c r="F126" i="2"/>
  <c r="I126" i="2" s="1"/>
  <c r="F124" i="2"/>
  <c r="I123" i="2"/>
  <c r="I122" i="2"/>
  <c r="I124" i="2" s="1"/>
  <c r="F120" i="2"/>
  <c r="I119" i="2"/>
  <c r="I118" i="2"/>
  <c r="I117" i="2"/>
  <c r="I116" i="2"/>
  <c r="I115" i="2"/>
  <c r="I114" i="2"/>
  <c r="I113" i="2"/>
  <c r="I112" i="2"/>
  <c r="I111" i="2"/>
  <c r="I110" i="2"/>
  <c r="I109" i="2"/>
  <c r="I108" i="2"/>
  <c r="I107" i="2"/>
  <c r="I106" i="2"/>
  <c r="F104" i="2"/>
  <c r="I103" i="2"/>
  <c r="I102" i="2"/>
  <c r="I101" i="2"/>
  <c r="F99" i="2"/>
  <c r="I98" i="2"/>
  <c r="I99" i="2" s="1"/>
  <c r="F96" i="2"/>
  <c r="I95" i="2"/>
  <c r="I94" i="2"/>
  <c r="I93" i="2"/>
  <c r="I92" i="2"/>
  <c r="I91" i="2"/>
  <c r="I90" i="2"/>
  <c r="I89" i="2"/>
  <c r="I88" i="2"/>
  <c r="I87" i="2"/>
  <c r="I86" i="2"/>
  <c r="I85" i="2"/>
  <c r="I84" i="2"/>
  <c r="I96" i="2" s="1"/>
  <c r="F82" i="2"/>
  <c r="I81" i="2"/>
  <c r="I82" i="2" s="1"/>
  <c r="F79" i="2"/>
  <c r="I78" i="2"/>
  <c r="I79" i="2" s="1"/>
  <c r="F76" i="2"/>
  <c r="I75" i="2"/>
  <c r="I74" i="2"/>
  <c r="I73" i="2"/>
  <c r="I72" i="2"/>
  <c r="I71" i="2"/>
  <c r="I70" i="2"/>
  <c r="I69" i="2"/>
  <c r="I68" i="2"/>
  <c r="F66" i="2"/>
  <c r="I65" i="2"/>
  <c r="I64" i="2"/>
  <c r="I63" i="2"/>
  <c r="I62" i="2"/>
  <c r="I61" i="2"/>
  <c r="F59" i="2"/>
  <c r="I58" i="2"/>
  <c r="I57" i="2"/>
  <c r="I56" i="2"/>
  <c r="I55" i="2"/>
  <c r="I54" i="2"/>
  <c r="I53" i="2"/>
  <c r="I52" i="2"/>
  <c r="I51" i="2"/>
  <c r="I50" i="2"/>
  <c r="I49" i="2"/>
  <c r="I48" i="2"/>
  <c r="F46" i="2"/>
  <c r="I45" i="2"/>
  <c r="I44" i="2"/>
  <c r="I43" i="2"/>
  <c r="I42" i="2"/>
  <c r="I41" i="2"/>
  <c r="I40" i="2"/>
  <c r="I39" i="2"/>
  <c r="I38" i="2"/>
  <c r="I37" i="2"/>
  <c r="I36" i="2"/>
  <c r="I35" i="2"/>
  <c r="I32" i="2"/>
  <c r="I31" i="2"/>
  <c r="I30" i="2"/>
  <c r="I29" i="2"/>
  <c r="I28" i="2"/>
  <c r="I27" i="2"/>
  <c r="I26" i="2"/>
  <c r="I25" i="2"/>
  <c r="I24" i="2"/>
  <c r="F23" i="2"/>
  <c r="F33" i="2" s="1"/>
  <c r="I22" i="2"/>
  <c r="I21" i="2"/>
  <c r="I20" i="2"/>
  <c r="I19" i="2"/>
  <c r="I18" i="2"/>
  <c r="I17" i="2"/>
  <c r="I16" i="2"/>
  <c r="I15" i="2"/>
  <c r="I14" i="2"/>
  <c r="I13" i="2"/>
  <c r="I12" i="2"/>
  <c r="I11" i="2"/>
  <c r="I10" i="2"/>
  <c r="I9" i="2"/>
  <c r="I8" i="2"/>
  <c r="I7" i="2"/>
  <c r="I6" i="2"/>
  <c r="I5" i="2"/>
  <c r="I104" i="2" l="1"/>
  <c r="I76" i="2"/>
  <c r="I59" i="2"/>
  <c r="F140" i="2"/>
  <c r="I46" i="2"/>
  <c r="I66" i="2"/>
  <c r="I120" i="2"/>
  <c r="F134" i="2"/>
  <c r="I134" i="2"/>
  <c r="I23" i="2"/>
  <c r="I33" i="2" s="1"/>
  <c r="F155" i="2" l="1"/>
</calcChain>
</file>

<file path=xl/sharedStrings.xml><?xml version="1.0" encoding="utf-8"?>
<sst xmlns="http://schemas.openxmlformats.org/spreadsheetml/2006/main" count="410" uniqueCount="200">
  <si>
    <t>TOTALES</t>
  </si>
  <si>
    <t>MATRICULA INOBILIARIA</t>
  </si>
  <si>
    <t>REGISTRO O CEDULA CATASTRAL</t>
  </si>
  <si>
    <t>240-154713</t>
  </si>
  <si>
    <t>240 - 35928</t>
  </si>
  <si>
    <t>520010103000001500012000000000</t>
  </si>
  <si>
    <t>ESCRITURA PUBLICA</t>
  </si>
  <si>
    <t>Escritura Pública No. 573 de 06 de marzo de 1963, Notaria Segunda de Pasto.</t>
  </si>
  <si>
    <t>52001010302090001000</t>
  </si>
  <si>
    <t>Escritura Pública No. 259 de 7 de marzo de 1946, Notaria primera de Pasto</t>
  </si>
  <si>
    <t xml:space="preserve">240 – 17086 </t>
  </si>
  <si>
    <t>520010103000002250008000000000</t>
  </si>
  <si>
    <t xml:space="preserve">Escritura Pública No. 259 de 7 de marzo de 1946, Notaria primera de Pasto. </t>
  </si>
  <si>
    <t>240 – 17086</t>
  </si>
  <si>
    <t>52001010400270001000</t>
  </si>
  <si>
    <t>240- 33889</t>
  </si>
  <si>
    <t>520010102000001300008000000000</t>
  </si>
  <si>
    <t>240-40030</t>
  </si>
  <si>
    <t>520010102000000370022000000000</t>
  </si>
  <si>
    <t>Escritura pública de Compra  Venta No. 2421 de mayo 17 de 2000 Notaria Cuarta del Circulo de Pasto.</t>
  </si>
  <si>
    <t>240-39455</t>
  </si>
  <si>
    <t>520010102000000370024000000000</t>
  </si>
  <si>
    <t>Escritura pública de Compra  Venta No. 1327 de abril 03 de 2002 Notaria Cuarta del Circulo de Pasto.</t>
  </si>
  <si>
    <t>240-220283</t>
  </si>
  <si>
    <t>00 01 0008 0026 000</t>
  </si>
  <si>
    <t>Escritura Pública No.: 2.814 del 22 de Noviembre de 1.961, Notaría Segunda del círculo notarial de Pasto.</t>
  </si>
  <si>
    <t>254-44440</t>
  </si>
  <si>
    <t>00-00-0088-0020-000</t>
  </si>
  <si>
    <t xml:space="preserve">Escritura Pública No.: 1.334 del 24 de diciembre del 2.009 de la Notaria Primera de Tuquerres. </t>
  </si>
  <si>
    <t>254-27807</t>
  </si>
  <si>
    <t>00-02-0001-0146-000</t>
  </si>
  <si>
    <t>Escritura Pública No.: 2.891 del 13 de Julio de 1.995, Notaría Tercera del círculo notarial de Pasto.</t>
  </si>
  <si>
    <t>248-27881</t>
  </si>
  <si>
    <t>00-00-0011-0222-000</t>
  </si>
  <si>
    <t>Escrituras Pública No.: 195 del 14 de Mayo de 2.011, Notaría única del círculo notarial de La Unión.</t>
  </si>
  <si>
    <t>Escrituras 158 de Noviembre 14 de 2.001, Notaria Catorce del Círculo notarial de Cali. 1.714 de Agosto 30 de 2.002, Notaría Quinta del Círculo notarial de Cali. 1.871 de Noviembre 14 de 2.001, Notaria Quinta del círculo notarial de Cali. 4.341 de Diciembre 26 de 2.000, Notaría Primera del círculo notarial de Cali. 5.664 de Diciembre 4 de 2.000, Notaría Tercera del círculo notarial de Pasto.</t>
  </si>
  <si>
    <t xml:space="preserve">Acta No. 001 correspondiente a la sesión 
de la H. Junta Directiva del Instituto de 
Crédito Territorial, verificada el día 14 
de enero de 1987. </t>
  </si>
  <si>
    <t>Sin Matricular</t>
  </si>
  <si>
    <t>52835010301790001000</t>
  </si>
  <si>
    <t xml:space="preserve">Esc. 380 del 26 de Julio de 1989 Notaria Única del Circulo 
Tumaco 
</t>
  </si>
  <si>
    <t>252 - 0010294</t>
  </si>
  <si>
    <t>52835010300370003</t>
  </si>
  <si>
    <t>DIRECCION - UBICACIÓN</t>
  </si>
  <si>
    <t>Torobajo I Cra. 50 - PASTO - CIUDADELA UNIVERSITARIA TOROBAJO</t>
  </si>
  <si>
    <t>Torobajo II Cra. 50 - PASTO - CIUDADELA UNIVERSITARIA TOROBAJO</t>
  </si>
  <si>
    <t>VIPRI - LAS ACACIAS - PASTO - BARRIO LAS ACACIAS</t>
  </si>
  <si>
    <t>LICEO - San Vicente - PASTO - BARRIO SAN VICENTE</t>
  </si>
  <si>
    <t>Edificio Centro Cra. 22 - 23 - PASTO - ENTRE CARRERA 22 Y 23 CON CALLE 18 Y 19</t>
  </si>
  <si>
    <t>Teatro Imperial - PASTO - CARRERA 26 ENTRE CALLES 14 Y 15</t>
  </si>
  <si>
    <t>Casa Junto al Teatro Imperial - PASTO - CARRERA 26 ENTRE CALLES 14 Y 15</t>
  </si>
  <si>
    <t>Granja de Botana - PASTO VEREDA BOTANA</t>
  </si>
  <si>
    <t>Sede Tumaco Barrio Obrero - TUMACO - BARRIO OBRERO</t>
  </si>
  <si>
    <t>Sede Tumaco Ciudadela - TUMACO - BARRIO CIUDADELA</t>
  </si>
  <si>
    <t>Sede Tumaco Maragrícola - TUMACO - VEREDA CHILVI</t>
  </si>
  <si>
    <t>Sede Túquerres - TUQUERRES SECTOR LOS BOMBEROS</t>
  </si>
  <si>
    <t>Granja Chimangual - SAPUYES - VERDA CHIMANGUAL</t>
  </si>
  <si>
    <t>Sede Samaniego - SAMANIEGO</t>
  </si>
  <si>
    <t>Sede La Union - LA UNION - LA JACOBA</t>
  </si>
  <si>
    <t>ITEM</t>
  </si>
  <si>
    <t>CANTIDAD</t>
  </si>
  <si>
    <t>UNIDAD</t>
  </si>
  <si>
    <t>VALOR  M2</t>
  </si>
  <si>
    <t>SUB -TOTAL</t>
  </si>
  <si>
    <t>Construcción 1: Edificio Tecnológico</t>
  </si>
  <si>
    <t xml:space="preserve">Construcción 2: Biblioteca </t>
  </si>
  <si>
    <t>Construcción 3: Auditorio Luis Santander Benavides</t>
  </si>
  <si>
    <t>Construcción 4: Edificio de Administración</t>
  </si>
  <si>
    <t>Construcción 5: Edificio de Derecho</t>
  </si>
  <si>
    <t>Construcción 6: Edificio de Psicología</t>
  </si>
  <si>
    <t>Construcción 7: Laboratorio de análisis de conducta</t>
  </si>
  <si>
    <t>Construcción 8: Unidad de Salud</t>
  </si>
  <si>
    <t>Construcción 9: Edificio de Medicina</t>
  </si>
  <si>
    <t>Construcción 10: Sinapsis</t>
  </si>
  <si>
    <t>Construcción 11: Bloque 2</t>
  </si>
  <si>
    <t>Construcción 12: Bloque 3</t>
  </si>
  <si>
    <t>Construcción 13: Cafetería</t>
  </si>
  <si>
    <t>Construcción 14: Edificio de Ingeniería</t>
  </si>
  <si>
    <t>Construcción 15: Edificio Laboratorios de Ingeniería</t>
  </si>
  <si>
    <t>Construcción 16: Edificio de Agro Industria; Planta Piloto</t>
  </si>
  <si>
    <t>Construcción 17: Local Cárnicos</t>
  </si>
  <si>
    <t>Construcción 18: Bloque IADAP</t>
  </si>
  <si>
    <t>Construcción 19: Bloque 1</t>
  </si>
  <si>
    <t>Construcción 20: Laboratorios Especializados</t>
  </si>
  <si>
    <t>Construcción 21: Kiosco 1</t>
  </si>
  <si>
    <t>Construcción 22: Kiosco 2</t>
  </si>
  <si>
    <t>Construcción 23: Invernadero</t>
  </si>
  <si>
    <t>Construcción 24: Anfiteatro ciencias pecuarias</t>
  </si>
  <si>
    <t>Construcción 25: Laboratorio ciencias pecuarias</t>
  </si>
  <si>
    <t>Construcción 26: Gimnasio Estudiantil</t>
  </si>
  <si>
    <t>Construcción 27: Laboratorio Acuícola</t>
  </si>
  <si>
    <t>Construcción 28: Tanque de reserva</t>
  </si>
  <si>
    <t>VALOR TOTAL</t>
  </si>
  <si>
    <t>Construcción 1: Bloque de Aulas</t>
  </si>
  <si>
    <t>Construcción 2: Bloque Observatorio</t>
  </si>
  <si>
    <t>Construcción 3: Facultad de Educación</t>
  </si>
  <si>
    <t>Construcción 4: Facultad  de Idiomas</t>
  </si>
  <si>
    <t>Construcción 5: Cafetería</t>
  </si>
  <si>
    <t>Construcción 6: Asociación Pensionados</t>
  </si>
  <si>
    <t>Construcción 7: Fondo Salud</t>
  </si>
  <si>
    <t>Construcción 8: Gimnasio Fondo Salud</t>
  </si>
  <si>
    <t>Construcción 9: Docencia Universitaria</t>
  </si>
  <si>
    <t>Construcción 10 y 11: Porterías</t>
  </si>
  <si>
    <t>Construcción 12: Caseta Motobomba</t>
  </si>
  <si>
    <t>VALOR UNITARIO M2</t>
  </si>
  <si>
    <t>Construccion 1 - Bloque Preescolar</t>
  </si>
  <si>
    <t>Construccion 2- Bloque Primaria</t>
  </si>
  <si>
    <t>Construccion 3 - Bloque Secundaria</t>
  </si>
  <si>
    <t>Construccion 4 - Porteria</t>
  </si>
  <si>
    <t>Construccion 5 - Maloka</t>
  </si>
  <si>
    <t>Construcción 1: Coliseo Adriana Benítez</t>
  </si>
  <si>
    <t xml:space="preserve">Construcción 2: Facultad de Artes </t>
  </si>
  <si>
    <t xml:space="preserve">Construcción 3: Talleres Artes </t>
  </si>
  <si>
    <t xml:space="preserve">Construcción 4: Portería Artes </t>
  </si>
  <si>
    <t>Construcción 5: Facultad Veterinaria</t>
  </si>
  <si>
    <t xml:space="preserve">Construcción 6: Bloque Aulas Veterinaria </t>
  </si>
  <si>
    <t xml:space="preserve">Construcción 7: Quirófano Grandes especies  </t>
  </si>
  <si>
    <t xml:space="preserve">Construcción 8: Pesebrera veterinaria </t>
  </si>
  <si>
    <t xml:space="preserve">Construcción 9: Área Necropsia  </t>
  </si>
  <si>
    <t>Construcción 10: Horno Crematorio</t>
  </si>
  <si>
    <t xml:space="preserve">Construcción 11: Zona Lavado </t>
  </si>
  <si>
    <t>Construcción 1: Derecho</t>
  </si>
  <si>
    <t>Construcción 2: Cafetería Derecho</t>
  </si>
  <si>
    <t>Construcción 3: Liceo Antiguo</t>
  </si>
  <si>
    <t>Construcción 4: Música 1</t>
  </si>
  <si>
    <t xml:space="preserve">Construcción 5: Música 2 </t>
  </si>
  <si>
    <t>Construcción 6: Palatino</t>
  </si>
  <si>
    <t xml:space="preserve">Construcción 7: Celiat </t>
  </si>
  <si>
    <t xml:space="preserve">Construcción 8: Unidades Sanitarias </t>
  </si>
  <si>
    <t>VR. UNITARIO  m²</t>
  </si>
  <si>
    <t>SUB-TOTAL</t>
  </si>
  <si>
    <t xml:space="preserve">Construccion </t>
  </si>
  <si>
    <t>m²</t>
  </si>
  <si>
    <t xml:space="preserve">VALOR TOTAL </t>
  </si>
  <si>
    <t>1. Casa 1</t>
  </si>
  <si>
    <t>2. Casa 2</t>
  </si>
  <si>
    <t>3. Bodega Maquinaria</t>
  </si>
  <si>
    <t>4. Batería de Baños 1</t>
  </si>
  <si>
    <t>5. Marranera</t>
  </si>
  <si>
    <t>6. Cuyera 1</t>
  </si>
  <si>
    <t>7. Planta de Procesos</t>
  </si>
  <si>
    <t>8. Establo</t>
  </si>
  <si>
    <t>9. Cuyera 2</t>
  </si>
  <si>
    <t>10. Batería de Baños 2</t>
  </si>
  <si>
    <t>11. Galpón Gallinas</t>
  </si>
  <si>
    <t>12. Galpón Conejos</t>
  </si>
  <si>
    <t>Construcción tipo 1</t>
  </si>
  <si>
    <r>
      <t>m</t>
    </r>
    <r>
      <rPr>
        <vertAlign val="superscript"/>
        <sz val="10"/>
        <rFont val="Tahoma"/>
        <family val="2"/>
      </rPr>
      <t>2</t>
    </r>
  </si>
  <si>
    <t>Sede administrativa y aulas (Bloque 1)</t>
  </si>
  <si>
    <t xml:space="preserve">Aulas (Bloque 2): </t>
  </si>
  <si>
    <t>Kiosko</t>
  </si>
  <si>
    <t>Bloque procesos y admón.</t>
  </si>
  <si>
    <t>Bodega 1 Producción de alimentos</t>
  </si>
  <si>
    <t>Galpón</t>
  </si>
  <si>
    <t>Cuarto de máquinas</t>
  </si>
  <si>
    <t>Alojamientos</t>
  </si>
  <si>
    <t>Bodega terminada</t>
  </si>
  <si>
    <t>Bodega sin concluir - Taller</t>
  </si>
  <si>
    <t>Casino</t>
  </si>
  <si>
    <t>Caseta vigilancia - Disponible</t>
  </si>
  <si>
    <t>Caseta de Motobombas</t>
  </si>
  <si>
    <t>Disponible</t>
  </si>
  <si>
    <t>Tanques de cría alevinos</t>
  </si>
  <si>
    <t>Tanques de tratamiento agua potable</t>
  </si>
  <si>
    <t>Tanque de almacenamiento agua potable</t>
  </si>
  <si>
    <t>Construcción antigua</t>
  </si>
  <si>
    <t>Construcción reciente</t>
  </si>
  <si>
    <t>Sala de ordeño</t>
  </si>
  <si>
    <t>Sala de procesos</t>
  </si>
  <si>
    <t>Admón y aulas</t>
  </si>
  <si>
    <t>Vivienda y taller</t>
  </si>
  <si>
    <t>Depósito de insumos</t>
  </si>
  <si>
    <t>Cuarto enfriamiento leche</t>
  </si>
  <si>
    <t>Tanques de tratamiento</t>
  </si>
  <si>
    <t>Aulas y portería</t>
  </si>
  <si>
    <t>Comedor</t>
  </si>
  <si>
    <t>Area administrativa</t>
  </si>
  <si>
    <t>Coliseo</t>
  </si>
  <si>
    <t>LA UNIVERSIDAD DE NARIÑO SOLO ES PROPIETARIA DE LAS MEJORAS O CONSTRUCCIONES QUE POSSE EL INMUEBLE.</t>
  </si>
  <si>
    <t>250 -7960           250 - 1628              250-1629</t>
  </si>
  <si>
    <t>52678000300011733000                 52678000300011735000            52678000300011736000</t>
  </si>
  <si>
    <t xml:space="preserve">Escritura Publica 5.678 del 09 de Noviembre de 1.999 Notaria 4 del Circulo de Pasto.  </t>
  </si>
  <si>
    <t>LONJA DE PROPIEDAD RAIZ DE NARIÑO Y PUTUMAYO</t>
  </si>
  <si>
    <t>VALORACION COSTO DE REPOSICION CONSTRUCCIONES - UNIVERSIDAD DE NARIÑO</t>
  </si>
  <si>
    <t>NOVIEMBRE DE 2015</t>
  </si>
  <si>
    <t>m2</t>
  </si>
  <si>
    <t>240-202394</t>
  </si>
  <si>
    <t>00-02-0002-0500-000</t>
  </si>
  <si>
    <t>Resolución No. 2719 de Octubre 10 de 2.007, emitida por el INSTITUTO COLOMBIANO DE DESARROLLO RURAL (INCODER)</t>
  </si>
  <si>
    <t>La Quinta de Bombona - CONSACA</t>
  </si>
  <si>
    <t>Casa</t>
  </si>
  <si>
    <t>248-16013</t>
  </si>
  <si>
    <t>00-00-0007-0600-000</t>
  </si>
  <si>
    <t>SIN INFORMACION. Se debe realizar una investigación a la información jurídica por cuanto no coincide matrícula inmobiliaria con código catastral y además, según información con que cuenta el IGAC, no corresponde al predio donde se encuentran las mejoras en infraestructura.</t>
  </si>
  <si>
    <t>Finca Feliz - TAMINANGO - VEREDA EL MANZANO</t>
  </si>
  <si>
    <t>Alojamientos y laboratorio</t>
  </si>
  <si>
    <t>Tanque de reserva A. P.</t>
  </si>
  <si>
    <t>Planta de Tratamiento A. P.</t>
  </si>
  <si>
    <t>Subestación Eléctrica</t>
  </si>
  <si>
    <t>Bodega</t>
  </si>
  <si>
    <t>Construcción inconclusa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</si>
</sst>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 #,##0.00_);_(* \(#,##0.00\);_(* &quot;-&quot;??_);_(@_)"/>
    <numFmt numFmtId="165" formatCode="_ [$€-2]\ * #,##0.00_ ;_ [$€-2]\ * \-#,##0.00_ ;_ [$€-2]\ * &quot;-&quot;??_ "/>
    <numFmt numFmtId="166" formatCode="[$$-240A]\ #,##0.00;[$$-240A]\ \-#,##0.00"/>
  </numFmts>
  <fonts count="8" x14ac:knownFonts="1">
    <font>
      <sz val="10"/>
      <name val="Arial"/>
    </font>
    <font>
      <sz val="10"/>
      <name val="Arial"/>
    </font>
    <font>
      <sz val="10"/>
      <name val="Arial"/>
      <family val="2"/>
    </font>
    <font>
      <sz val="10"/>
      <color theme="1"/>
      <name val="Tahoma"/>
      <family val="2"/>
    </font>
    <font>
      <b/>
      <sz val="10"/>
      <color theme="1"/>
      <name val="Tahoma"/>
      <family val="2"/>
    </font>
    <font>
      <sz val="10"/>
      <name val="Tahoma"/>
      <family val="2"/>
    </font>
    <font>
      <b/>
      <sz val="10"/>
      <name val="Tahoma"/>
      <family val="2"/>
    </font>
    <font>
      <vertAlign val="superscript"/>
      <sz val="10"/>
      <name val="Tahoma"/>
      <family val="2"/>
    </font>
  </fonts>
  <fills count="5">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0" tint="-0.14996795556505021"/>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applyNumberFormat="0" applyFont="0" applyFill="0" applyBorder="0" applyAlignment="0" applyProtection="0">
      <alignment vertical="top"/>
    </xf>
    <xf numFmtId="164" fontId="1" fillId="0" borderId="0" applyFont="0" applyFill="0" applyBorder="0" applyAlignment="0" applyProtection="0"/>
    <xf numFmtId="44" fontId="1" fillId="0" borderId="0" applyFont="0" applyFill="0" applyBorder="0" applyAlignment="0" applyProtection="0"/>
    <xf numFmtId="165" fontId="2" fillId="0" borderId="0" applyFont="0" applyFill="0" applyBorder="0" applyAlignment="0" applyProtection="0"/>
  </cellStyleXfs>
  <cellXfs count="96">
    <xf numFmtId="0" fontId="1" fillId="0" borderId="0" xfId="0" applyNumberFormat="1" applyFont="1" applyFill="1" applyBorder="1" applyAlignment="1" applyProtection="1">
      <alignment vertical="top"/>
    </xf>
    <xf numFmtId="0" fontId="3" fillId="0" borderId="2" xfId="0" applyFont="1" applyBorder="1" applyAlignment="1">
      <alignment vertical="center"/>
    </xf>
    <xf numFmtId="164" fontId="3" fillId="0" borderId="2" xfId="1" applyFont="1" applyBorder="1"/>
    <xf numFmtId="164" fontId="3" fillId="0" borderId="2" xfId="0" applyNumberFormat="1" applyFont="1" applyBorder="1" applyAlignment="1"/>
    <xf numFmtId="0" fontId="3" fillId="0" borderId="2" xfId="0" applyFont="1" applyBorder="1" applyAlignment="1"/>
    <xf numFmtId="0" fontId="4" fillId="0" borderId="2" xfId="0" applyFont="1" applyBorder="1" applyAlignment="1">
      <alignment horizontal="center" vertical="center"/>
    </xf>
    <xf numFmtId="164" fontId="3" fillId="0" borderId="2" xfId="1" applyFont="1" applyBorder="1" applyAlignment="1">
      <alignment horizontal="right" vertical="center"/>
    </xf>
    <xf numFmtId="44" fontId="3" fillId="0" borderId="2" xfId="2" applyFont="1" applyBorder="1"/>
    <xf numFmtId="164" fontId="5" fillId="0" borderId="2" xfId="1" applyFont="1" applyBorder="1" applyAlignment="1">
      <alignment horizontal="right" vertical="center"/>
    </xf>
    <xf numFmtId="0" fontId="4" fillId="3" borderId="2" xfId="0" applyFont="1" applyFill="1" applyBorder="1" applyAlignment="1"/>
    <xf numFmtId="4" fontId="4" fillId="3" borderId="2" xfId="0" applyNumberFormat="1" applyFont="1" applyFill="1" applyBorder="1" applyAlignment="1"/>
    <xf numFmtId="44" fontId="4" fillId="3" borderId="2" xfId="2" applyFont="1" applyFill="1" applyBorder="1"/>
    <xf numFmtId="0" fontId="3" fillId="0" borderId="3" xfId="0" applyFont="1" applyBorder="1" applyAlignment="1"/>
    <xf numFmtId="2" fontId="3" fillId="0" borderId="1" xfId="0" applyNumberFormat="1" applyFont="1" applyBorder="1" applyAlignment="1">
      <alignment horizontal="center" vertical="center"/>
    </xf>
    <xf numFmtId="44" fontId="3" fillId="0" borderId="0" xfId="2" applyFont="1" applyBorder="1"/>
    <xf numFmtId="44" fontId="3" fillId="0" borderId="1" xfId="2" applyFont="1" applyBorder="1"/>
    <xf numFmtId="2" fontId="3" fillId="0" borderId="3" xfId="0" applyNumberFormat="1" applyFont="1" applyBorder="1" applyAlignment="1">
      <alignment horizontal="center" vertical="center"/>
    </xf>
    <xf numFmtId="44" fontId="3" fillId="0" borderId="3" xfId="2" applyFont="1" applyBorder="1"/>
    <xf numFmtId="2" fontId="5" fillId="0" borderId="3" xfId="0" applyNumberFormat="1" applyFont="1" applyBorder="1" applyAlignment="1">
      <alignment horizontal="center" vertical="center"/>
    </xf>
    <xf numFmtId="2" fontId="3" fillId="0" borderId="4" xfId="0" applyNumberFormat="1" applyFont="1" applyBorder="1" applyAlignment="1">
      <alignment horizontal="center"/>
    </xf>
    <xf numFmtId="44" fontId="3" fillId="0" borderId="5" xfId="2" applyFont="1" applyBorder="1"/>
    <xf numFmtId="44" fontId="3" fillId="0" borderId="4" xfId="2" applyFont="1" applyBorder="1"/>
    <xf numFmtId="2" fontId="4" fillId="3" borderId="2" xfId="0" applyNumberFormat="1" applyFont="1" applyFill="1" applyBorder="1" applyAlignment="1"/>
    <xf numFmtId="0" fontId="5" fillId="0" borderId="0" xfId="0" applyNumberFormat="1" applyFont="1" applyFill="1" applyBorder="1" applyAlignment="1" applyProtection="1">
      <alignment vertical="top"/>
    </xf>
    <xf numFmtId="164" fontId="5" fillId="0" borderId="2" xfId="1" applyFont="1" applyBorder="1"/>
    <xf numFmtId="0" fontId="5" fillId="0" borderId="0" xfId="0" applyNumberFormat="1" applyFont="1" applyFill="1" applyBorder="1" applyAlignment="1" applyProtection="1">
      <alignment vertical="top" wrapText="1"/>
    </xf>
    <xf numFmtId="164" fontId="6" fillId="0" borderId="1" xfId="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top" wrapText="1"/>
    </xf>
    <xf numFmtId="0" fontId="4" fillId="0" borderId="2" xfId="0" applyFont="1" applyBorder="1" applyAlignment="1">
      <alignment horizontal="center" vertical="center" wrapText="1"/>
    </xf>
    <xf numFmtId="0" fontId="4" fillId="3" borderId="2" xfId="0" applyFont="1" applyFill="1" applyBorder="1" applyAlignment="1">
      <alignment horizontal="center"/>
    </xf>
    <xf numFmtId="0" fontId="3" fillId="0" borderId="2" xfId="0" applyFont="1" applyBorder="1" applyAlignment="1">
      <alignment horizontal="justify" vertical="center"/>
    </xf>
    <xf numFmtId="0" fontId="4" fillId="3" borderId="6" xfId="0" applyFont="1" applyFill="1" applyBorder="1" applyAlignment="1"/>
    <xf numFmtId="4" fontId="4" fillId="3" borderId="2" xfId="0" applyNumberFormat="1" applyFont="1" applyFill="1" applyBorder="1" applyAlignment="1">
      <alignment horizontal="right"/>
    </xf>
    <xf numFmtId="0" fontId="4" fillId="3" borderId="7" xfId="0" applyFont="1" applyFill="1" applyBorder="1" applyAlignment="1"/>
    <xf numFmtId="0" fontId="4" fillId="3" borderId="8" xfId="0" applyFont="1" applyFill="1" applyBorder="1" applyAlignment="1"/>
    <xf numFmtId="44" fontId="6" fillId="3" borderId="2" xfId="2" applyFont="1" applyFill="1" applyBorder="1"/>
    <xf numFmtId="0" fontId="6" fillId="0" borderId="2" xfId="0" applyFont="1" applyBorder="1" applyAlignment="1">
      <alignment horizontal="center" vertical="top" wrapText="1"/>
    </xf>
    <xf numFmtId="0" fontId="5" fillId="0" borderId="2" xfId="0" applyFont="1" applyBorder="1" applyAlignment="1">
      <alignment vertical="top" wrapText="1"/>
    </xf>
    <xf numFmtId="164" fontId="5" fillId="0" borderId="2" xfId="1" applyFont="1" applyBorder="1" applyAlignment="1">
      <alignment vertical="top" wrapText="1"/>
    </xf>
    <xf numFmtId="0" fontId="2" fillId="0" borderId="2" xfId="0" applyFont="1" applyBorder="1" applyAlignment="1">
      <alignment horizontal="center"/>
    </xf>
    <xf numFmtId="164" fontId="5" fillId="0" borderId="2" xfId="1" applyFont="1" applyBorder="1" applyAlignment="1">
      <alignment horizontal="center" vertical="top" wrapText="1"/>
    </xf>
    <xf numFmtId="44" fontId="6" fillId="4" borderId="2" xfId="2" applyFont="1" applyFill="1" applyBorder="1" applyAlignment="1">
      <alignment horizontal="center" vertical="top" wrapText="1"/>
    </xf>
    <xf numFmtId="164" fontId="5" fillId="0" borderId="2" xfId="0" applyNumberFormat="1" applyFont="1" applyBorder="1" applyAlignment="1">
      <alignment horizontal="center" vertical="top" wrapText="1"/>
    </xf>
    <xf numFmtId="166" fontId="6" fillId="0" borderId="2" xfId="3" applyNumberFormat="1" applyFont="1" applyFill="1" applyBorder="1" applyAlignment="1">
      <alignment horizontal="right" vertical="top" wrapText="1"/>
    </xf>
    <xf numFmtId="0" fontId="5" fillId="0" borderId="2" xfId="0" applyFont="1" applyBorder="1" applyAlignment="1">
      <alignment horizontal="center" vertical="top" wrapText="1"/>
    </xf>
    <xf numFmtId="0" fontId="5" fillId="0" borderId="2" xfId="0" applyFont="1" applyBorder="1" applyAlignment="1">
      <alignment horizontal="left" vertical="top" wrapText="1"/>
    </xf>
    <xf numFmtId="0" fontId="6" fillId="0" borderId="0" xfId="0" applyNumberFormat="1" applyFont="1" applyFill="1" applyBorder="1" applyAlignment="1" applyProtection="1">
      <alignment vertical="top"/>
    </xf>
    <xf numFmtId="4" fontId="6" fillId="0" borderId="0" xfId="0" applyNumberFormat="1" applyFont="1" applyFill="1" applyBorder="1" applyAlignment="1" applyProtection="1">
      <alignment vertical="top"/>
    </xf>
    <xf numFmtId="0" fontId="6" fillId="0" borderId="4" xfId="0" applyNumberFormat="1" applyFont="1" applyFill="1" applyBorder="1" applyAlignment="1" applyProtection="1">
      <alignment horizontal="right" vertical="top"/>
    </xf>
    <xf numFmtId="0" fontId="6" fillId="0" borderId="2"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top" wrapText="1"/>
    </xf>
    <xf numFmtId="49" fontId="5" fillId="2" borderId="3" xfId="0" applyNumberFormat="1" applyFont="1" applyFill="1" applyBorder="1" applyAlignment="1" applyProtection="1">
      <alignment horizontal="center" vertical="top" wrapText="1"/>
    </xf>
    <xf numFmtId="49" fontId="5" fillId="2" borderId="4"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6" fillId="0" borderId="3" xfId="0" applyNumberFormat="1" applyFont="1" applyFill="1" applyBorder="1" applyAlignment="1" applyProtection="1">
      <alignment horizontal="center" vertical="center" wrapText="1"/>
    </xf>
    <xf numFmtId="49" fontId="6" fillId="0" borderId="4" xfId="0"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top"/>
    </xf>
    <xf numFmtId="0" fontId="5" fillId="0" borderId="1" xfId="0" applyNumberFormat="1" applyFont="1" applyFill="1" applyBorder="1" applyAlignment="1" applyProtection="1">
      <alignment horizontal="center" vertical="top"/>
    </xf>
    <xf numFmtId="0" fontId="5" fillId="0" borderId="3" xfId="0" applyNumberFormat="1" applyFont="1" applyFill="1" applyBorder="1" applyAlignment="1" applyProtection="1">
      <alignment horizontal="center" vertical="top"/>
    </xf>
    <xf numFmtId="0" fontId="5" fillId="0" borderId="4" xfId="0" applyNumberFormat="1" applyFont="1" applyFill="1" applyBorder="1" applyAlignment="1" applyProtection="1">
      <alignment horizontal="center" vertical="top"/>
    </xf>
    <xf numFmtId="49" fontId="5" fillId="0" borderId="1" xfId="0" applyNumberFormat="1" applyFont="1" applyFill="1" applyBorder="1" applyAlignment="1" applyProtection="1">
      <alignment horizontal="center" vertical="top"/>
    </xf>
    <xf numFmtId="49" fontId="5" fillId="0" borderId="3" xfId="0" applyNumberFormat="1" applyFont="1" applyFill="1" applyBorder="1" applyAlignment="1" applyProtection="1">
      <alignment horizontal="center" vertical="top"/>
    </xf>
    <xf numFmtId="49" fontId="5" fillId="0" borderId="4" xfId="0" applyNumberFormat="1" applyFont="1" applyFill="1" applyBorder="1" applyAlignment="1" applyProtection="1">
      <alignment horizontal="center" vertical="top"/>
    </xf>
    <xf numFmtId="49" fontId="5" fillId="0" borderId="1" xfId="0" applyNumberFormat="1" applyFont="1" applyFill="1" applyBorder="1" applyAlignment="1" applyProtection="1">
      <alignment horizontal="center" vertical="top" wrapText="1"/>
    </xf>
    <xf numFmtId="49" fontId="5" fillId="0" borderId="3" xfId="0" applyNumberFormat="1" applyFont="1" applyFill="1" applyBorder="1" applyAlignment="1" applyProtection="1">
      <alignment horizontal="center" vertical="top" wrapText="1"/>
    </xf>
    <xf numFmtId="49" fontId="5" fillId="0" borderId="4"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top"/>
    </xf>
    <xf numFmtId="0" fontId="6" fillId="0" borderId="3" xfId="0" applyNumberFormat="1" applyFont="1" applyFill="1" applyBorder="1" applyAlignment="1" applyProtection="1">
      <alignment horizontal="center" vertical="top"/>
    </xf>
    <xf numFmtId="0" fontId="6" fillId="0" borderId="4" xfId="0" applyNumberFormat="1" applyFont="1" applyFill="1" applyBorder="1" applyAlignment="1" applyProtection="1">
      <alignment horizontal="center" vertical="top"/>
    </xf>
    <xf numFmtId="0" fontId="6" fillId="0" borderId="1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horizontal="center" vertical="top" wrapText="1"/>
    </xf>
    <xf numFmtId="0" fontId="5" fillId="0" borderId="4" xfId="0" applyNumberFormat="1" applyFont="1" applyFill="1" applyBorder="1" applyAlignment="1" applyProtection="1">
      <alignment horizontal="center" vertical="top" wrapText="1"/>
    </xf>
  </cellXfs>
  <cellStyles count="4">
    <cellStyle name="Euro" xfId="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tabSelected="1" view="pageBreakPreview" topLeftCell="D140" zoomScale="80" zoomScaleNormal="80" zoomScaleSheetLayoutView="80" workbookViewId="0">
      <selection activeCell="D147" sqref="D147:D154"/>
    </sheetView>
  </sheetViews>
  <sheetFormatPr baseColWidth="10" defaultRowHeight="12.75" x14ac:dyDescent="0.2"/>
  <cols>
    <col min="1" max="1" width="16.42578125" style="23" customWidth="1"/>
    <col min="2" max="2" width="35.85546875" style="23" customWidth="1"/>
    <col min="3" max="3" width="52.28515625" style="25" customWidth="1"/>
    <col min="4" max="4" width="76.5703125" style="46" bestFit="1" customWidth="1"/>
    <col min="5" max="5" width="50.28515625" style="23" bestFit="1" customWidth="1"/>
    <col min="6" max="6" width="15.85546875" style="23" customWidth="1"/>
    <col min="7" max="7" width="12" style="23" customWidth="1"/>
    <col min="8" max="8" width="19" style="23" customWidth="1"/>
    <col min="9" max="9" width="27.140625" style="23" customWidth="1"/>
    <col min="10" max="16384" width="11.42578125" style="23"/>
  </cols>
  <sheetData>
    <row r="1" spans="1:9" x14ac:dyDescent="0.2">
      <c r="A1" s="74" t="s">
        <v>181</v>
      </c>
      <c r="B1" s="74"/>
      <c r="C1" s="74"/>
      <c r="D1" s="74"/>
      <c r="E1" s="74"/>
      <c r="F1" s="74"/>
      <c r="G1" s="74"/>
      <c r="H1" s="74"/>
      <c r="I1" s="74"/>
    </row>
    <row r="2" spans="1:9" x14ac:dyDescent="0.2">
      <c r="A2" s="74" t="s">
        <v>182</v>
      </c>
      <c r="B2" s="74"/>
      <c r="C2" s="74"/>
      <c r="D2" s="74"/>
      <c r="E2" s="74"/>
      <c r="F2" s="74"/>
      <c r="G2" s="74"/>
      <c r="H2" s="74"/>
      <c r="I2" s="74"/>
    </row>
    <row r="3" spans="1:9" x14ac:dyDescent="0.2">
      <c r="A3" s="74" t="s">
        <v>183</v>
      </c>
      <c r="B3" s="74"/>
      <c r="C3" s="74"/>
      <c r="D3" s="74"/>
      <c r="E3" s="74"/>
      <c r="F3" s="74"/>
      <c r="G3" s="74"/>
      <c r="H3" s="74"/>
      <c r="I3" s="74"/>
    </row>
    <row r="4" spans="1:9" ht="24.75" customHeight="1" x14ac:dyDescent="0.2">
      <c r="A4" s="26" t="s">
        <v>1</v>
      </c>
      <c r="B4" s="26" t="s">
        <v>2</v>
      </c>
      <c r="C4" s="26" t="s">
        <v>6</v>
      </c>
      <c r="D4" s="27" t="s">
        <v>42</v>
      </c>
      <c r="E4" s="5" t="s">
        <v>58</v>
      </c>
      <c r="F4" s="5" t="s">
        <v>59</v>
      </c>
      <c r="G4" s="5" t="s">
        <v>60</v>
      </c>
      <c r="H4" s="5" t="s">
        <v>61</v>
      </c>
      <c r="I4" s="5" t="s">
        <v>62</v>
      </c>
    </row>
    <row r="5" spans="1:9" x14ac:dyDescent="0.2">
      <c r="A5" s="53" t="s">
        <v>4</v>
      </c>
      <c r="B5" s="53" t="s">
        <v>5</v>
      </c>
      <c r="C5" s="65" t="s">
        <v>7</v>
      </c>
      <c r="D5" s="68" t="s">
        <v>43</v>
      </c>
      <c r="E5" s="1" t="s">
        <v>63</v>
      </c>
      <c r="F5" s="2">
        <v>8670</v>
      </c>
      <c r="G5" s="44" t="s">
        <v>131</v>
      </c>
      <c r="H5" s="2">
        <v>934257</v>
      </c>
      <c r="I5" s="3">
        <f>+F5*H5</f>
        <v>8100008190</v>
      </c>
    </row>
    <row r="6" spans="1:9" x14ac:dyDescent="0.2">
      <c r="A6" s="54"/>
      <c r="B6" s="54"/>
      <c r="C6" s="66"/>
      <c r="D6" s="69"/>
      <c r="E6" s="1" t="s">
        <v>64</v>
      </c>
      <c r="F6" s="2">
        <v>3205.2</v>
      </c>
      <c r="G6" s="44" t="s">
        <v>131</v>
      </c>
      <c r="H6" s="2">
        <v>1000000</v>
      </c>
      <c r="I6" s="3">
        <f t="shared" ref="I6:I32" si="0">+F6*H6</f>
        <v>3205200000</v>
      </c>
    </row>
    <row r="7" spans="1:9" x14ac:dyDescent="0.2">
      <c r="A7" s="54"/>
      <c r="B7" s="54"/>
      <c r="C7" s="66"/>
      <c r="D7" s="69"/>
      <c r="E7" s="1" t="s">
        <v>65</v>
      </c>
      <c r="F7" s="2">
        <v>380.49</v>
      </c>
      <c r="G7" s="44" t="s">
        <v>131</v>
      </c>
      <c r="H7" s="2">
        <v>900000</v>
      </c>
      <c r="I7" s="3">
        <f t="shared" si="0"/>
        <v>342441000</v>
      </c>
    </row>
    <row r="8" spans="1:9" x14ac:dyDescent="0.2">
      <c r="A8" s="54"/>
      <c r="B8" s="54"/>
      <c r="C8" s="66"/>
      <c r="D8" s="69"/>
      <c r="E8" s="1" t="s">
        <v>66</v>
      </c>
      <c r="F8" s="2">
        <v>1283.6600000000001</v>
      </c>
      <c r="G8" s="44" t="s">
        <v>131</v>
      </c>
      <c r="H8" s="2">
        <v>800000</v>
      </c>
      <c r="I8" s="3">
        <f t="shared" si="0"/>
        <v>1026928000.0000001</v>
      </c>
    </row>
    <row r="9" spans="1:9" x14ac:dyDescent="0.2">
      <c r="A9" s="54"/>
      <c r="B9" s="54"/>
      <c r="C9" s="66"/>
      <c r="D9" s="69"/>
      <c r="E9" s="1" t="s">
        <v>67</v>
      </c>
      <c r="F9" s="2">
        <v>2574</v>
      </c>
      <c r="G9" s="44" t="s">
        <v>131</v>
      </c>
      <c r="H9" s="2">
        <v>800000</v>
      </c>
      <c r="I9" s="3">
        <f t="shared" si="0"/>
        <v>2059200000</v>
      </c>
    </row>
    <row r="10" spans="1:9" x14ac:dyDescent="0.2">
      <c r="A10" s="54"/>
      <c r="B10" s="54"/>
      <c r="C10" s="66"/>
      <c r="D10" s="69"/>
      <c r="E10" s="1" t="s">
        <v>68</v>
      </c>
      <c r="F10" s="2">
        <v>123.52</v>
      </c>
      <c r="G10" s="44" t="s">
        <v>131</v>
      </c>
      <c r="H10" s="2">
        <v>492000</v>
      </c>
      <c r="I10" s="3">
        <f t="shared" si="0"/>
        <v>60771840</v>
      </c>
    </row>
    <row r="11" spans="1:9" x14ac:dyDescent="0.2">
      <c r="A11" s="54"/>
      <c r="B11" s="54"/>
      <c r="C11" s="66"/>
      <c r="D11" s="69"/>
      <c r="E11" s="1" t="s">
        <v>69</v>
      </c>
      <c r="F11" s="2">
        <v>35.17</v>
      </c>
      <c r="G11" s="44" t="s">
        <v>131</v>
      </c>
      <c r="H11" s="2">
        <v>650000</v>
      </c>
      <c r="I11" s="3">
        <f t="shared" si="0"/>
        <v>22860500</v>
      </c>
    </row>
    <row r="12" spans="1:9" x14ac:dyDescent="0.2">
      <c r="A12" s="54"/>
      <c r="B12" s="54"/>
      <c r="C12" s="66"/>
      <c r="D12" s="69"/>
      <c r="E12" s="1" t="s">
        <v>70</v>
      </c>
      <c r="F12" s="2">
        <v>241.99</v>
      </c>
      <c r="G12" s="44" t="s">
        <v>131</v>
      </c>
      <c r="H12" s="2">
        <v>850000</v>
      </c>
      <c r="I12" s="3">
        <f t="shared" si="0"/>
        <v>205691500</v>
      </c>
    </row>
    <row r="13" spans="1:9" x14ac:dyDescent="0.2">
      <c r="A13" s="54"/>
      <c r="B13" s="54"/>
      <c r="C13" s="66"/>
      <c r="D13" s="69"/>
      <c r="E13" s="1" t="s">
        <v>71</v>
      </c>
      <c r="F13" s="2">
        <v>1450.53</v>
      </c>
      <c r="G13" s="44" t="s">
        <v>131</v>
      </c>
      <c r="H13" s="2">
        <v>800000</v>
      </c>
      <c r="I13" s="3">
        <f t="shared" si="0"/>
        <v>1160424000</v>
      </c>
    </row>
    <row r="14" spans="1:9" x14ac:dyDescent="0.2">
      <c r="A14" s="54"/>
      <c r="B14" s="54"/>
      <c r="C14" s="66"/>
      <c r="D14" s="69"/>
      <c r="E14" s="1" t="s">
        <v>72</v>
      </c>
      <c r="F14" s="2">
        <v>50.37</v>
      </c>
      <c r="G14" s="44" t="s">
        <v>131</v>
      </c>
      <c r="H14" s="2">
        <v>492000</v>
      </c>
      <c r="I14" s="3">
        <f t="shared" si="0"/>
        <v>24782040</v>
      </c>
    </row>
    <row r="15" spans="1:9" x14ac:dyDescent="0.2">
      <c r="A15" s="54"/>
      <c r="B15" s="54"/>
      <c r="C15" s="66"/>
      <c r="D15" s="69"/>
      <c r="E15" s="1" t="s">
        <v>73</v>
      </c>
      <c r="F15" s="2">
        <v>2059.6799999999998</v>
      </c>
      <c r="G15" s="44" t="s">
        <v>131</v>
      </c>
      <c r="H15" s="2">
        <v>720000</v>
      </c>
      <c r="I15" s="3">
        <f t="shared" si="0"/>
        <v>1482969600</v>
      </c>
    </row>
    <row r="16" spans="1:9" x14ac:dyDescent="0.2">
      <c r="A16" s="54"/>
      <c r="B16" s="54"/>
      <c r="C16" s="66"/>
      <c r="D16" s="69"/>
      <c r="E16" s="1" t="s">
        <v>74</v>
      </c>
      <c r="F16" s="2">
        <v>2059.6799999999998</v>
      </c>
      <c r="G16" s="44" t="s">
        <v>131</v>
      </c>
      <c r="H16" s="2">
        <v>720000</v>
      </c>
      <c r="I16" s="3">
        <f t="shared" si="0"/>
        <v>1482969600</v>
      </c>
    </row>
    <row r="17" spans="1:9" x14ac:dyDescent="0.2">
      <c r="A17" s="54"/>
      <c r="B17" s="54"/>
      <c r="C17" s="66"/>
      <c r="D17" s="69"/>
      <c r="E17" s="1" t="s">
        <v>75</v>
      </c>
      <c r="F17" s="2">
        <v>544.88</v>
      </c>
      <c r="G17" s="44" t="s">
        <v>131</v>
      </c>
      <c r="H17" s="2">
        <v>675000</v>
      </c>
      <c r="I17" s="3">
        <f t="shared" si="0"/>
        <v>367794000</v>
      </c>
    </row>
    <row r="18" spans="1:9" x14ac:dyDescent="0.2">
      <c r="A18" s="54"/>
      <c r="B18" s="54"/>
      <c r="C18" s="66"/>
      <c r="D18" s="69"/>
      <c r="E18" s="1" t="s">
        <v>76</v>
      </c>
      <c r="F18" s="2">
        <v>2247.27</v>
      </c>
      <c r="G18" s="44" t="s">
        <v>131</v>
      </c>
      <c r="H18" s="2">
        <v>800000</v>
      </c>
      <c r="I18" s="3">
        <f t="shared" si="0"/>
        <v>1797816000</v>
      </c>
    </row>
    <row r="19" spans="1:9" x14ac:dyDescent="0.2">
      <c r="A19" s="54"/>
      <c r="B19" s="54"/>
      <c r="C19" s="66"/>
      <c r="D19" s="69"/>
      <c r="E19" s="1" t="s">
        <v>77</v>
      </c>
      <c r="F19" s="2">
        <v>1148.3</v>
      </c>
      <c r="G19" s="44" t="s">
        <v>131</v>
      </c>
      <c r="H19" s="2">
        <v>675000</v>
      </c>
      <c r="I19" s="3">
        <f t="shared" si="0"/>
        <v>775102500</v>
      </c>
    </row>
    <row r="20" spans="1:9" x14ac:dyDescent="0.2">
      <c r="A20" s="54"/>
      <c r="B20" s="54"/>
      <c r="C20" s="66"/>
      <c r="D20" s="69"/>
      <c r="E20" s="1" t="s">
        <v>78</v>
      </c>
      <c r="F20" s="2">
        <v>307.33</v>
      </c>
      <c r="G20" s="44" t="s">
        <v>131</v>
      </c>
      <c r="H20" s="2">
        <v>675000</v>
      </c>
      <c r="I20" s="3">
        <f t="shared" si="0"/>
        <v>207447750</v>
      </c>
    </row>
    <row r="21" spans="1:9" x14ac:dyDescent="0.2">
      <c r="A21" s="54"/>
      <c r="B21" s="54"/>
      <c r="C21" s="66"/>
      <c r="D21" s="69"/>
      <c r="E21" s="1" t="s">
        <v>79</v>
      </c>
      <c r="F21" s="2">
        <v>102</v>
      </c>
      <c r="G21" s="44" t="s">
        <v>131</v>
      </c>
      <c r="H21" s="2">
        <v>900000</v>
      </c>
      <c r="I21" s="3">
        <f t="shared" si="0"/>
        <v>91800000</v>
      </c>
    </row>
    <row r="22" spans="1:9" x14ac:dyDescent="0.2">
      <c r="A22" s="54"/>
      <c r="B22" s="54"/>
      <c r="C22" s="66"/>
      <c r="D22" s="69"/>
      <c r="E22" s="1" t="s">
        <v>80</v>
      </c>
      <c r="F22" s="2">
        <v>787.84</v>
      </c>
      <c r="G22" s="44" t="s">
        <v>131</v>
      </c>
      <c r="H22" s="2">
        <v>650000</v>
      </c>
      <c r="I22" s="3">
        <f t="shared" si="0"/>
        <v>512096000</v>
      </c>
    </row>
    <row r="23" spans="1:9" x14ac:dyDescent="0.2">
      <c r="A23" s="54"/>
      <c r="B23" s="54"/>
      <c r="C23" s="66"/>
      <c r="D23" s="69"/>
      <c r="E23" s="1" t="s">
        <v>81</v>
      </c>
      <c r="F23" s="2">
        <f>7044.17+638.66+1150.48+155.4</f>
        <v>8988.7099999999991</v>
      </c>
      <c r="G23" s="44" t="s">
        <v>131</v>
      </c>
      <c r="H23" s="2">
        <v>650000</v>
      </c>
      <c r="I23" s="3">
        <f t="shared" si="0"/>
        <v>5842661499.999999</v>
      </c>
    </row>
    <row r="24" spans="1:9" x14ac:dyDescent="0.2">
      <c r="A24" s="54"/>
      <c r="B24" s="54"/>
      <c r="C24" s="66"/>
      <c r="D24" s="69"/>
      <c r="E24" s="1" t="s">
        <v>82</v>
      </c>
      <c r="F24" s="2">
        <v>1246.52</v>
      </c>
      <c r="G24" s="44" t="s">
        <v>131</v>
      </c>
      <c r="H24" s="2">
        <v>800000</v>
      </c>
      <c r="I24" s="3">
        <f t="shared" si="0"/>
        <v>997216000</v>
      </c>
    </row>
    <row r="25" spans="1:9" x14ac:dyDescent="0.2">
      <c r="A25" s="54"/>
      <c r="B25" s="54"/>
      <c r="C25" s="66"/>
      <c r="D25" s="69"/>
      <c r="E25" s="1" t="s">
        <v>83</v>
      </c>
      <c r="F25" s="2">
        <v>98</v>
      </c>
      <c r="G25" s="44" t="s">
        <v>131</v>
      </c>
      <c r="H25" s="2">
        <v>850000</v>
      </c>
      <c r="I25" s="3">
        <f t="shared" si="0"/>
        <v>83300000</v>
      </c>
    </row>
    <row r="26" spans="1:9" x14ac:dyDescent="0.2">
      <c r="A26" s="54"/>
      <c r="B26" s="54"/>
      <c r="C26" s="66"/>
      <c r="D26" s="69"/>
      <c r="E26" s="1" t="s">
        <v>84</v>
      </c>
      <c r="F26" s="2">
        <v>98</v>
      </c>
      <c r="G26" s="44" t="s">
        <v>131</v>
      </c>
      <c r="H26" s="2">
        <v>850000</v>
      </c>
      <c r="I26" s="3">
        <f t="shared" si="0"/>
        <v>83300000</v>
      </c>
    </row>
    <row r="27" spans="1:9" x14ac:dyDescent="0.2">
      <c r="A27" s="54"/>
      <c r="B27" s="54"/>
      <c r="C27" s="66"/>
      <c r="D27" s="69"/>
      <c r="E27" s="1" t="s">
        <v>85</v>
      </c>
      <c r="F27" s="2">
        <v>224.7</v>
      </c>
      <c r="G27" s="44" t="s">
        <v>131</v>
      </c>
      <c r="H27" s="2">
        <v>420000</v>
      </c>
      <c r="I27" s="3">
        <f t="shared" si="0"/>
        <v>94374000</v>
      </c>
    </row>
    <row r="28" spans="1:9" x14ac:dyDescent="0.2">
      <c r="A28" s="54"/>
      <c r="B28" s="54"/>
      <c r="C28" s="66"/>
      <c r="D28" s="69"/>
      <c r="E28" s="1" t="s">
        <v>86</v>
      </c>
      <c r="F28" s="2">
        <v>353.78</v>
      </c>
      <c r="G28" s="44" t="s">
        <v>131</v>
      </c>
      <c r="H28" s="2">
        <v>630000</v>
      </c>
      <c r="I28" s="3">
        <f t="shared" si="0"/>
        <v>222881399.99999997</v>
      </c>
    </row>
    <row r="29" spans="1:9" x14ac:dyDescent="0.2">
      <c r="A29" s="54"/>
      <c r="B29" s="54"/>
      <c r="C29" s="66"/>
      <c r="D29" s="69"/>
      <c r="E29" s="1" t="s">
        <v>87</v>
      </c>
      <c r="F29" s="2">
        <v>316.69</v>
      </c>
      <c r="G29" s="44" t="s">
        <v>131</v>
      </c>
      <c r="H29" s="2">
        <v>630000</v>
      </c>
      <c r="I29" s="3">
        <f t="shared" si="0"/>
        <v>199514700</v>
      </c>
    </row>
    <row r="30" spans="1:9" x14ac:dyDescent="0.2">
      <c r="A30" s="54"/>
      <c r="B30" s="54"/>
      <c r="C30" s="66"/>
      <c r="D30" s="69"/>
      <c r="E30" s="1" t="s">
        <v>88</v>
      </c>
      <c r="F30" s="2">
        <v>241.89</v>
      </c>
      <c r="G30" s="44" t="s">
        <v>131</v>
      </c>
      <c r="H30" s="2">
        <v>490000</v>
      </c>
      <c r="I30" s="3">
        <f t="shared" si="0"/>
        <v>118526100</v>
      </c>
    </row>
    <row r="31" spans="1:9" x14ac:dyDescent="0.2">
      <c r="A31" s="54"/>
      <c r="B31" s="54"/>
      <c r="C31" s="66"/>
      <c r="D31" s="69"/>
      <c r="E31" s="1" t="s">
        <v>89</v>
      </c>
      <c r="F31" s="2">
        <v>83.06</v>
      </c>
      <c r="G31" s="44" t="s">
        <v>131</v>
      </c>
      <c r="H31" s="2">
        <v>490000</v>
      </c>
      <c r="I31" s="3">
        <f t="shared" si="0"/>
        <v>40699400</v>
      </c>
    </row>
    <row r="32" spans="1:9" x14ac:dyDescent="0.2">
      <c r="A32" s="54"/>
      <c r="B32" s="54"/>
      <c r="C32" s="66"/>
      <c r="D32" s="69"/>
      <c r="E32" s="4" t="s">
        <v>90</v>
      </c>
      <c r="F32" s="2">
        <v>12.18</v>
      </c>
      <c r="G32" s="44" t="s">
        <v>131</v>
      </c>
      <c r="H32" s="2">
        <v>400000</v>
      </c>
      <c r="I32" s="3">
        <f t="shared" si="0"/>
        <v>4872000</v>
      </c>
    </row>
    <row r="33" spans="1:9" x14ac:dyDescent="0.2">
      <c r="A33" s="55"/>
      <c r="B33" s="55"/>
      <c r="C33" s="67"/>
      <c r="D33" s="70"/>
      <c r="E33" s="9" t="s">
        <v>91</v>
      </c>
      <c r="F33" s="10">
        <f>SUM(F5:F32)</f>
        <v>38935.439999999995</v>
      </c>
      <c r="G33" s="29"/>
      <c r="H33" s="9"/>
      <c r="I33" s="11">
        <f>SUM(I5:I32)</f>
        <v>30613647620</v>
      </c>
    </row>
    <row r="34" spans="1:9" ht="25.5" customHeight="1" x14ac:dyDescent="0.2">
      <c r="A34" s="53" t="s">
        <v>3</v>
      </c>
      <c r="B34" s="53" t="s">
        <v>8</v>
      </c>
      <c r="C34" s="65" t="s">
        <v>9</v>
      </c>
      <c r="D34" s="68" t="s">
        <v>44</v>
      </c>
      <c r="E34" s="5" t="s">
        <v>58</v>
      </c>
      <c r="F34" s="5" t="s">
        <v>59</v>
      </c>
      <c r="G34" s="5" t="s">
        <v>60</v>
      </c>
      <c r="H34" s="5" t="s">
        <v>61</v>
      </c>
      <c r="I34" s="5" t="s">
        <v>62</v>
      </c>
    </row>
    <row r="35" spans="1:9" x14ac:dyDescent="0.2">
      <c r="A35" s="54"/>
      <c r="B35" s="54"/>
      <c r="C35" s="66"/>
      <c r="D35" s="69"/>
      <c r="E35" s="1" t="s">
        <v>109</v>
      </c>
      <c r="F35" s="24">
        <v>1023</v>
      </c>
      <c r="G35" s="44" t="s">
        <v>131</v>
      </c>
      <c r="H35" s="7">
        <v>625000</v>
      </c>
      <c r="I35" s="7">
        <f>F35*H35</f>
        <v>639375000</v>
      </c>
    </row>
    <row r="36" spans="1:9" x14ac:dyDescent="0.2">
      <c r="A36" s="54"/>
      <c r="B36" s="54"/>
      <c r="C36" s="66"/>
      <c r="D36" s="69"/>
      <c r="E36" s="1" t="s">
        <v>110</v>
      </c>
      <c r="F36" s="24">
        <v>4641</v>
      </c>
      <c r="G36" s="44" t="s">
        <v>131</v>
      </c>
      <c r="H36" s="7">
        <v>800000</v>
      </c>
      <c r="I36" s="7">
        <f>F36*H36</f>
        <v>3712800000</v>
      </c>
    </row>
    <row r="37" spans="1:9" x14ac:dyDescent="0.2">
      <c r="A37" s="54"/>
      <c r="B37" s="54"/>
      <c r="C37" s="66"/>
      <c r="D37" s="69"/>
      <c r="E37" s="1" t="s">
        <v>111</v>
      </c>
      <c r="F37" s="24">
        <v>824.8</v>
      </c>
      <c r="G37" s="44" t="s">
        <v>131</v>
      </c>
      <c r="H37" s="7">
        <v>600000</v>
      </c>
      <c r="I37" s="7">
        <f t="shared" ref="I37:I45" si="1">F37*H37</f>
        <v>494880000</v>
      </c>
    </row>
    <row r="38" spans="1:9" x14ac:dyDescent="0.2">
      <c r="A38" s="54"/>
      <c r="B38" s="54"/>
      <c r="C38" s="66"/>
      <c r="D38" s="69"/>
      <c r="E38" s="1" t="s">
        <v>112</v>
      </c>
      <c r="F38" s="24">
        <v>12.5</v>
      </c>
      <c r="G38" s="44" t="s">
        <v>131</v>
      </c>
      <c r="H38" s="7">
        <v>450000</v>
      </c>
      <c r="I38" s="7">
        <f t="shared" si="1"/>
        <v>5625000</v>
      </c>
    </row>
    <row r="39" spans="1:9" x14ac:dyDescent="0.2">
      <c r="A39" s="54"/>
      <c r="B39" s="54"/>
      <c r="C39" s="66"/>
      <c r="D39" s="69"/>
      <c r="E39" s="1" t="s">
        <v>113</v>
      </c>
      <c r="F39" s="24">
        <v>615.05999999999995</v>
      </c>
      <c r="G39" s="44" t="s">
        <v>131</v>
      </c>
      <c r="H39" s="7">
        <v>850000</v>
      </c>
      <c r="I39" s="7">
        <f t="shared" si="1"/>
        <v>522800999.99999994</v>
      </c>
    </row>
    <row r="40" spans="1:9" x14ac:dyDescent="0.2">
      <c r="A40" s="54"/>
      <c r="B40" s="54"/>
      <c r="C40" s="66"/>
      <c r="D40" s="69"/>
      <c r="E40" s="1" t="s">
        <v>114</v>
      </c>
      <c r="F40" s="24">
        <v>125.07</v>
      </c>
      <c r="G40" s="44" t="s">
        <v>131</v>
      </c>
      <c r="H40" s="7">
        <v>600000</v>
      </c>
      <c r="I40" s="7">
        <f t="shared" si="1"/>
        <v>75042000</v>
      </c>
    </row>
    <row r="41" spans="1:9" x14ac:dyDescent="0.2">
      <c r="A41" s="54"/>
      <c r="B41" s="54"/>
      <c r="C41" s="66"/>
      <c r="D41" s="69"/>
      <c r="E41" s="1" t="s">
        <v>115</v>
      </c>
      <c r="F41" s="24">
        <v>155.80000000000001</v>
      </c>
      <c r="G41" s="44" t="s">
        <v>131</v>
      </c>
      <c r="H41" s="7">
        <v>630000</v>
      </c>
      <c r="I41" s="7">
        <f t="shared" si="1"/>
        <v>98154000</v>
      </c>
    </row>
    <row r="42" spans="1:9" x14ac:dyDescent="0.2">
      <c r="A42" s="54"/>
      <c r="B42" s="54"/>
      <c r="C42" s="66"/>
      <c r="D42" s="69"/>
      <c r="E42" s="1" t="s">
        <v>116</v>
      </c>
      <c r="F42" s="24">
        <v>95.5</v>
      </c>
      <c r="G42" s="44" t="s">
        <v>131</v>
      </c>
      <c r="H42" s="7">
        <v>420000</v>
      </c>
      <c r="I42" s="7">
        <f t="shared" si="1"/>
        <v>40110000</v>
      </c>
    </row>
    <row r="43" spans="1:9" x14ac:dyDescent="0.2">
      <c r="A43" s="54"/>
      <c r="B43" s="54"/>
      <c r="C43" s="66"/>
      <c r="D43" s="69"/>
      <c r="E43" s="1" t="s">
        <v>117</v>
      </c>
      <c r="F43" s="24">
        <v>56.44</v>
      </c>
      <c r="G43" s="44" t="s">
        <v>131</v>
      </c>
      <c r="H43" s="7">
        <v>630000</v>
      </c>
      <c r="I43" s="7">
        <f t="shared" si="1"/>
        <v>35557200</v>
      </c>
    </row>
    <row r="44" spans="1:9" x14ac:dyDescent="0.2">
      <c r="A44" s="54"/>
      <c r="B44" s="54"/>
      <c r="C44" s="66"/>
      <c r="D44" s="69"/>
      <c r="E44" s="1" t="s">
        <v>118</v>
      </c>
      <c r="F44" s="24">
        <v>18.73</v>
      </c>
      <c r="G44" s="44" t="s">
        <v>131</v>
      </c>
      <c r="H44" s="7">
        <v>420000</v>
      </c>
      <c r="I44" s="7">
        <f t="shared" si="1"/>
        <v>7866600</v>
      </c>
    </row>
    <row r="45" spans="1:9" x14ac:dyDescent="0.2">
      <c r="A45" s="54"/>
      <c r="B45" s="54"/>
      <c r="C45" s="66"/>
      <c r="D45" s="69"/>
      <c r="E45" s="4" t="s">
        <v>119</v>
      </c>
      <c r="F45" s="24">
        <v>11.6</v>
      </c>
      <c r="G45" s="44" t="s">
        <v>131</v>
      </c>
      <c r="H45" s="7">
        <v>350000</v>
      </c>
      <c r="I45" s="7">
        <f t="shared" si="1"/>
        <v>4060000</v>
      </c>
    </row>
    <row r="46" spans="1:9" x14ac:dyDescent="0.2">
      <c r="A46" s="54"/>
      <c r="B46" s="54"/>
      <c r="C46" s="66"/>
      <c r="D46" s="69"/>
      <c r="E46" s="9" t="s">
        <v>91</v>
      </c>
      <c r="F46" s="10">
        <f>SUM(F35:F45)</f>
        <v>7579.5</v>
      </c>
      <c r="G46" s="9"/>
      <c r="H46" s="9"/>
      <c r="I46" s="11">
        <f>SUM(I35:I45)</f>
        <v>5636270800</v>
      </c>
    </row>
    <row r="47" spans="1:9" ht="25.5" customHeight="1" x14ac:dyDescent="0.2">
      <c r="A47" s="53" t="s">
        <v>10</v>
      </c>
      <c r="B47" s="53" t="s">
        <v>11</v>
      </c>
      <c r="C47" s="65" t="s">
        <v>12</v>
      </c>
      <c r="D47" s="62" t="s">
        <v>45</v>
      </c>
      <c r="E47" s="5" t="s">
        <v>58</v>
      </c>
      <c r="F47" s="5" t="s">
        <v>59</v>
      </c>
      <c r="G47" s="5" t="s">
        <v>60</v>
      </c>
      <c r="H47" s="5" t="s">
        <v>61</v>
      </c>
      <c r="I47" s="5" t="s">
        <v>62</v>
      </c>
    </row>
    <row r="48" spans="1:9" x14ac:dyDescent="0.2">
      <c r="A48" s="54"/>
      <c r="B48" s="54"/>
      <c r="C48" s="66"/>
      <c r="D48" s="63"/>
      <c r="E48" s="1" t="s">
        <v>92</v>
      </c>
      <c r="F48" s="6">
        <v>3156.9</v>
      </c>
      <c r="G48" s="44" t="s">
        <v>131</v>
      </c>
      <c r="H48" s="7">
        <v>850000</v>
      </c>
      <c r="I48" s="7">
        <f>F48*H48</f>
        <v>2683365000</v>
      </c>
    </row>
    <row r="49" spans="1:9" x14ac:dyDescent="0.2">
      <c r="A49" s="54"/>
      <c r="B49" s="54"/>
      <c r="C49" s="66"/>
      <c r="D49" s="63"/>
      <c r="E49" s="1" t="s">
        <v>93</v>
      </c>
      <c r="F49" s="6">
        <v>3707.4</v>
      </c>
      <c r="G49" s="44" t="s">
        <v>131</v>
      </c>
      <c r="H49" s="7">
        <v>850000</v>
      </c>
      <c r="I49" s="7">
        <f>F49*H49</f>
        <v>3151290000</v>
      </c>
    </row>
    <row r="50" spans="1:9" x14ac:dyDescent="0.2">
      <c r="A50" s="54"/>
      <c r="B50" s="54"/>
      <c r="C50" s="66"/>
      <c r="D50" s="63"/>
      <c r="E50" s="1" t="s">
        <v>94</v>
      </c>
      <c r="F50" s="8">
        <v>934.2</v>
      </c>
      <c r="G50" s="44" t="s">
        <v>131</v>
      </c>
      <c r="H50" s="7">
        <v>800000</v>
      </c>
      <c r="I50" s="7">
        <f t="shared" ref="I50:I58" si="2">F50*H50</f>
        <v>747360000</v>
      </c>
    </row>
    <row r="51" spans="1:9" x14ac:dyDescent="0.2">
      <c r="A51" s="54"/>
      <c r="B51" s="54"/>
      <c r="C51" s="66"/>
      <c r="D51" s="63"/>
      <c r="E51" s="1" t="s">
        <v>95</v>
      </c>
      <c r="F51" s="8">
        <v>934.2</v>
      </c>
      <c r="G51" s="44" t="s">
        <v>131</v>
      </c>
      <c r="H51" s="7">
        <v>800000</v>
      </c>
      <c r="I51" s="7">
        <f t="shared" si="2"/>
        <v>747360000</v>
      </c>
    </row>
    <row r="52" spans="1:9" x14ac:dyDescent="0.2">
      <c r="A52" s="54"/>
      <c r="B52" s="54"/>
      <c r="C52" s="66"/>
      <c r="D52" s="63"/>
      <c r="E52" s="1" t="s">
        <v>96</v>
      </c>
      <c r="F52" s="8">
        <v>581.15</v>
      </c>
      <c r="G52" s="44" t="s">
        <v>131</v>
      </c>
      <c r="H52" s="7">
        <v>675000</v>
      </c>
      <c r="I52" s="7">
        <f t="shared" si="2"/>
        <v>392276250</v>
      </c>
    </row>
    <row r="53" spans="1:9" x14ac:dyDescent="0.2">
      <c r="A53" s="54"/>
      <c r="B53" s="54"/>
      <c r="C53" s="66"/>
      <c r="D53" s="63"/>
      <c r="E53" s="1" t="s">
        <v>97</v>
      </c>
      <c r="F53" s="8">
        <v>97.55</v>
      </c>
      <c r="G53" s="44" t="s">
        <v>131</v>
      </c>
      <c r="H53" s="7">
        <v>650000</v>
      </c>
      <c r="I53" s="7">
        <f t="shared" si="2"/>
        <v>63407500</v>
      </c>
    </row>
    <row r="54" spans="1:9" x14ac:dyDescent="0.2">
      <c r="A54" s="54"/>
      <c r="B54" s="54"/>
      <c r="C54" s="66"/>
      <c r="D54" s="63"/>
      <c r="E54" s="1" t="s">
        <v>98</v>
      </c>
      <c r="F54" s="6">
        <v>534.29999999999995</v>
      </c>
      <c r="G54" s="44" t="s">
        <v>131</v>
      </c>
      <c r="H54" s="7">
        <v>850000</v>
      </c>
      <c r="I54" s="7">
        <f t="shared" si="2"/>
        <v>454154999.99999994</v>
      </c>
    </row>
    <row r="55" spans="1:9" x14ac:dyDescent="0.2">
      <c r="A55" s="54"/>
      <c r="B55" s="54"/>
      <c r="C55" s="66"/>
      <c r="D55" s="63"/>
      <c r="E55" s="1" t="s">
        <v>99</v>
      </c>
      <c r="F55" s="6">
        <v>150.69999999999999</v>
      </c>
      <c r="G55" s="44" t="s">
        <v>131</v>
      </c>
      <c r="H55" s="7">
        <v>590000</v>
      </c>
      <c r="I55" s="7">
        <f t="shared" si="2"/>
        <v>88913000</v>
      </c>
    </row>
    <row r="56" spans="1:9" x14ac:dyDescent="0.2">
      <c r="A56" s="54"/>
      <c r="B56" s="54"/>
      <c r="C56" s="66"/>
      <c r="D56" s="63"/>
      <c r="E56" s="1" t="s">
        <v>100</v>
      </c>
      <c r="F56" s="6">
        <v>81.8</v>
      </c>
      <c r="G56" s="44" t="s">
        <v>131</v>
      </c>
      <c r="H56" s="7">
        <v>600000</v>
      </c>
      <c r="I56" s="7">
        <f t="shared" si="2"/>
        <v>49080000</v>
      </c>
    </row>
    <row r="57" spans="1:9" x14ac:dyDescent="0.2">
      <c r="A57" s="54"/>
      <c r="B57" s="54"/>
      <c r="C57" s="66"/>
      <c r="D57" s="63"/>
      <c r="E57" s="1" t="s">
        <v>101</v>
      </c>
      <c r="F57" s="6">
        <v>7.4</v>
      </c>
      <c r="G57" s="44" t="s">
        <v>131</v>
      </c>
      <c r="H57" s="7">
        <v>420000</v>
      </c>
      <c r="I57" s="7">
        <f t="shared" si="2"/>
        <v>3108000</v>
      </c>
    </row>
    <row r="58" spans="1:9" x14ac:dyDescent="0.2">
      <c r="A58" s="54"/>
      <c r="B58" s="54"/>
      <c r="C58" s="66"/>
      <c r="D58" s="63"/>
      <c r="E58" s="4" t="s">
        <v>102</v>
      </c>
      <c r="F58" s="6">
        <v>5.8</v>
      </c>
      <c r="G58" s="44" t="s">
        <v>131</v>
      </c>
      <c r="H58" s="7">
        <v>350000</v>
      </c>
      <c r="I58" s="7">
        <f t="shared" si="2"/>
        <v>2030000</v>
      </c>
    </row>
    <row r="59" spans="1:9" x14ac:dyDescent="0.2">
      <c r="A59" s="54"/>
      <c r="B59" s="54"/>
      <c r="C59" s="66"/>
      <c r="D59" s="63"/>
      <c r="E59" s="9" t="s">
        <v>91</v>
      </c>
      <c r="F59" s="10">
        <f>SUM(F48:F58)</f>
        <v>10191.399999999998</v>
      </c>
      <c r="G59" s="9"/>
      <c r="H59" s="9"/>
      <c r="I59" s="11">
        <f>SUM(I48:I58)</f>
        <v>8382344750</v>
      </c>
    </row>
    <row r="60" spans="1:9" ht="25.5" x14ac:dyDescent="0.2">
      <c r="A60" s="53" t="s">
        <v>13</v>
      </c>
      <c r="B60" s="53" t="s">
        <v>14</v>
      </c>
      <c r="C60" s="65" t="s">
        <v>9</v>
      </c>
      <c r="D60" s="62" t="s">
        <v>46</v>
      </c>
      <c r="E60" s="28" t="s">
        <v>58</v>
      </c>
      <c r="F60" s="28" t="s">
        <v>59</v>
      </c>
      <c r="G60" s="28" t="s">
        <v>60</v>
      </c>
      <c r="H60" s="28" t="s">
        <v>103</v>
      </c>
      <c r="I60" s="28" t="s">
        <v>62</v>
      </c>
    </row>
    <row r="61" spans="1:9" x14ac:dyDescent="0.2">
      <c r="A61" s="54"/>
      <c r="B61" s="54"/>
      <c r="C61" s="66"/>
      <c r="D61" s="63"/>
      <c r="E61" s="12" t="s">
        <v>104</v>
      </c>
      <c r="F61" s="13">
        <v>121.5</v>
      </c>
      <c r="G61" s="44" t="s">
        <v>131</v>
      </c>
      <c r="H61" s="14">
        <v>600000</v>
      </c>
      <c r="I61" s="15">
        <f>F61*H61</f>
        <v>72900000</v>
      </c>
    </row>
    <row r="62" spans="1:9" x14ac:dyDescent="0.2">
      <c r="A62" s="54"/>
      <c r="B62" s="54"/>
      <c r="C62" s="66"/>
      <c r="D62" s="63"/>
      <c r="E62" s="12" t="s">
        <v>105</v>
      </c>
      <c r="F62" s="16">
        <v>1243</v>
      </c>
      <c r="G62" s="44" t="s">
        <v>131</v>
      </c>
      <c r="H62" s="14">
        <v>800000</v>
      </c>
      <c r="I62" s="17">
        <f>F62*H62</f>
        <v>994400000</v>
      </c>
    </row>
    <row r="63" spans="1:9" x14ac:dyDescent="0.2">
      <c r="A63" s="54"/>
      <c r="B63" s="54"/>
      <c r="C63" s="66"/>
      <c r="D63" s="63"/>
      <c r="E63" s="12" t="s">
        <v>106</v>
      </c>
      <c r="F63" s="18">
        <v>3320</v>
      </c>
      <c r="G63" s="44" t="s">
        <v>131</v>
      </c>
      <c r="H63" s="14">
        <v>800000</v>
      </c>
      <c r="I63" s="17">
        <f t="shared" ref="I63:I65" si="3">F63*H63</f>
        <v>2656000000</v>
      </c>
    </row>
    <row r="64" spans="1:9" x14ac:dyDescent="0.2">
      <c r="A64" s="54"/>
      <c r="B64" s="54"/>
      <c r="C64" s="66"/>
      <c r="D64" s="63"/>
      <c r="E64" s="12" t="s">
        <v>107</v>
      </c>
      <c r="F64" s="16">
        <v>56</v>
      </c>
      <c r="G64" s="44" t="s">
        <v>131</v>
      </c>
      <c r="H64" s="14">
        <v>492000</v>
      </c>
      <c r="I64" s="17">
        <f t="shared" si="3"/>
        <v>27552000</v>
      </c>
    </row>
    <row r="65" spans="1:9" x14ac:dyDescent="0.2">
      <c r="A65" s="54"/>
      <c r="B65" s="54"/>
      <c r="C65" s="66"/>
      <c r="D65" s="63"/>
      <c r="E65" s="12" t="s">
        <v>108</v>
      </c>
      <c r="F65" s="19">
        <v>52.5</v>
      </c>
      <c r="G65" s="44" t="s">
        <v>131</v>
      </c>
      <c r="H65" s="20">
        <v>492000</v>
      </c>
      <c r="I65" s="21">
        <f t="shared" si="3"/>
        <v>25830000</v>
      </c>
    </row>
    <row r="66" spans="1:9" x14ac:dyDescent="0.2">
      <c r="A66" s="54"/>
      <c r="B66" s="54"/>
      <c r="C66" s="66"/>
      <c r="D66" s="63"/>
      <c r="E66" s="9" t="s">
        <v>91</v>
      </c>
      <c r="F66" s="22">
        <f>SUM(F61:F65)</f>
        <v>4793</v>
      </c>
      <c r="G66" s="9"/>
      <c r="H66" s="9"/>
      <c r="I66" s="11">
        <f>SUM(I61:I65)</f>
        <v>3776682000</v>
      </c>
    </row>
    <row r="67" spans="1:9" x14ac:dyDescent="0.2">
      <c r="A67" s="53" t="s">
        <v>15</v>
      </c>
      <c r="B67" s="56" t="s">
        <v>16</v>
      </c>
      <c r="C67" s="59"/>
      <c r="D67" s="62" t="s">
        <v>47</v>
      </c>
      <c r="E67" s="5" t="s">
        <v>58</v>
      </c>
      <c r="F67" s="5" t="s">
        <v>59</v>
      </c>
      <c r="G67" s="5" t="s">
        <v>60</v>
      </c>
      <c r="H67" s="5" t="s">
        <v>61</v>
      </c>
      <c r="I67" s="5" t="s">
        <v>62</v>
      </c>
    </row>
    <row r="68" spans="1:9" x14ac:dyDescent="0.2">
      <c r="A68" s="54"/>
      <c r="B68" s="57"/>
      <c r="C68" s="60"/>
      <c r="D68" s="63"/>
      <c r="E68" s="30" t="s">
        <v>120</v>
      </c>
      <c r="F68" s="2">
        <v>2121</v>
      </c>
      <c r="G68" s="44" t="s">
        <v>131</v>
      </c>
      <c r="H68" s="7">
        <v>3400000</v>
      </c>
      <c r="I68" s="7">
        <f>F68*H68</f>
        <v>7211400000</v>
      </c>
    </row>
    <row r="69" spans="1:9" x14ac:dyDescent="0.2">
      <c r="A69" s="54"/>
      <c r="B69" s="57"/>
      <c r="C69" s="60"/>
      <c r="D69" s="63"/>
      <c r="E69" s="30" t="s">
        <v>121</v>
      </c>
      <c r="F69" s="2">
        <v>79.2</v>
      </c>
      <c r="G69" s="44" t="s">
        <v>131</v>
      </c>
      <c r="H69" s="7">
        <v>590000</v>
      </c>
      <c r="I69" s="7">
        <f>F69*H69</f>
        <v>46728000</v>
      </c>
    </row>
    <row r="70" spans="1:9" x14ac:dyDescent="0.2">
      <c r="A70" s="54"/>
      <c r="B70" s="57"/>
      <c r="C70" s="60"/>
      <c r="D70" s="63"/>
      <c r="E70" s="30" t="s">
        <v>122</v>
      </c>
      <c r="F70" s="2">
        <v>1695.3</v>
      </c>
      <c r="G70" s="44" t="s">
        <v>131</v>
      </c>
      <c r="H70" s="7">
        <v>2800000</v>
      </c>
      <c r="I70" s="7">
        <f t="shared" ref="I70:I75" si="4">F70*H70</f>
        <v>4746840000</v>
      </c>
    </row>
    <row r="71" spans="1:9" x14ac:dyDescent="0.2">
      <c r="A71" s="54"/>
      <c r="B71" s="57"/>
      <c r="C71" s="60"/>
      <c r="D71" s="63"/>
      <c r="E71" s="30" t="s">
        <v>123</v>
      </c>
      <c r="F71" s="2">
        <v>1360.4</v>
      </c>
      <c r="G71" s="44" t="s">
        <v>131</v>
      </c>
      <c r="H71" s="7">
        <v>3400000</v>
      </c>
      <c r="I71" s="7">
        <f t="shared" si="4"/>
        <v>4625360000</v>
      </c>
    </row>
    <row r="72" spans="1:9" x14ac:dyDescent="0.2">
      <c r="A72" s="54"/>
      <c r="B72" s="57"/>
      <c r="C72" s="60"/>
      <c r="D72" s="63"/>
      <c r="E72" s="30" t="s">
        <v>124</v>
      </c>
      <c r="F72" s="2">
        <v>3344.8</v>
      </c>
      <c r="G72" s="44" t="s">
        <v>131</v>
      </c>
      <c r="H72" s="7">
        <v>2800000</v>
      </c>
      <c r="I72" s="7">
        <f t="shared" si="4"/>
        <v>9365440000</v>
      </c>
    </row>
    <row r="73" spans="1:9" x14ac:dyDescent="0.2">
      <c r="A73" s="54"/>
      <c r="B73" s="57"/>
      <c r="C73" s="60"/>
      <c r="D73" s="63"/>
      <c r="E73" s="30" t="s">
        <v>125</v>
      </c>
      <c r="F73" s="2">
        <v>2115</v>
      </c>
      <c r="G73" s="44" t="s">
        <v>131</v>
      </c>
      <c r="H73" s="7">
        <v>2800000</v>
      </c>
      <c r="I73" s="7">
        <f t="shared" si="4"/>
        <v>5922000000</v>
      </c>
    </row>
    <row r="74" spans="1:9" x14ac:dyDescent="0.2">
      <c r="A74" s="54"/>
      <c r="B74" s="57"/>
      <c r="C74" s="60"/>
      <c r="D74" s="63"/>
      <c r="E74" s="30" t="s">
        <v>126</v>
      </c>
      <c r="F74" s="2">
        <v>945.6</v>
      </c>
      <c r="G74" s="44" t="s">
        <v>131</v>
      </c>
      <c r="H74" s="7">
        <v>650000</v>
      </c>
      <c r="I74" s="7">
        <f t="shared" si="4"/>
        <v>614640000</v>
      </c>
    </row>
    <row r="75" spans="1:9" x14ac:dyDescent="0.2">
      <c r="A75" s="54"/>
      <c r="B75" s="57"/>
      <c r="C75" s="60"/>
      <c r="D75" s="63"/>
      <c r="E75" s="4" t="s">
        <v>127</v>
      </c>
      <c r="F75" s="2">
        <v>91.3</v>
      </c>
      <c r="G75" s="44" t="s">
        <v>131</v>
      </c>
      <c r="H75" s="7">
        <v>490000</v>
      </c>
      <c r="I75" s="7">
        <f t="shared" si="4"/>
        <v>44737000</v>
      </c>
    </row>
    <row r="76" spans="1:9" x14ac:dyDescent="0.2">
      <c r="A76" s="55"/>
      <c r="B76" s="58"/>
      <c r="C76" s="61"/>
      <c r="D76" s="64"/>
      <c r="E76" s="31" t="s">
        <v>91</v>
      </c>
      <c r="F76" s="32">
        <f>SUM(F68:F75)</f>
        <v>11752.6</v>
      </c>
      <c r="G76" s="33"/>
      <c r="H76" s="34"/>
      <c r="I76" s="35">
        <f>SUM(I68:I75)</f>
        <v>32577145000</v>
      </c>
    </row>
    <row r="77" spans="1:9" x14ac:dyDescent="0.2">
      <c r="A77" s="53" t="s">
        <v>17</v>
      </c>
      <c r="B77" s="56" t="s">
        <v>18</v>
      </c>
      <c r="C77" s="56" t="s">
        <v>19</v>
      </c>
      <c r="D77" s="71" t="s">
        <v>48</v>
      </c>
      <c r="E77" s="36" t="s">
        <v>58</v>
      </c>
      <c r="F77" s="36" t="s">
        <v>59</v>
      </c>
      <c r="G77" s="36" t="s">
        <v>60</v>
      </c>
      <c r="H77" s="36" t="s">
        <v>128</v>
      </c>
      <c r="I77" s="36" t="s">
        <v>129</v>
      </c>
    </row>
    <row r="78" spans="1:9" x14ac:dyDescent="0.2">
      <c r="A78" s="54"/>
      <c r="B78" s="57"/>
      <c r="C78" s="57"/>
      <c r="D78" s="72"/>
      <c r="E78" s="37" t="s">
        <v>130</v>
      </c>
      <c r="F78" s="38">
        <v>2234.2600000000002</v>
      </c>
      <c r="G78" s="39" t="s">
        <v>131</v>
      </c>
      <c r="H78" s="40">
        <v>3400000</v>
      </c>
      <c r="I78" s="40">
        <f>+F78*H78</f>
        <v>7596484000.000001</v>
      </c>
    </row>
    <row r="79" spans="1:9" x14ac:dyDescent="0.2">
      <c r="A79" s="55"/>
      <c r="B79" s="58"/>
      <c r="C79" s="58"/>
      <c r="D79" s="73"/>
      <c r="E79" s="31" t="s">
        <v>132</v>
      </c>
      <c r="F79" s="32">
        <f>SUM(F78)</f>
        <v>2234.2600000000002</v>
      </c>
      <c r="G79" s="33"/>
      <c r="H79" s="34"/>
      <c r="I79" s="41">
        <f>SUM(I78:I78)</f>
        <v>7596484000.000001</v>
      </c>
    </row>
    <row r="80" spans="1:9" x14ac:dyDescent="0.2">
      <c r="A80" s="65" t="s">
        <v>20</v>
      </c>
      <c r="B80" s="65" t="s">
        <v>21</v>
      </c>
      <c r="C80" s="65" t="s">
        <v>22</v>
      </c>
      <c r="D80" s="68" t="s">
        <v>49</v>
      </c>
      <c r="E80" s="36" t="s">
        <v>58</v>
      </c>
      <c r="F80" s="36" t="s">
        <v>59</v>
      </c>
      <c r="G80" s="36" t="s">
        <v>60</v>
      </c>
      <c r="H80" s="36" t="s">
        <v>128</v>
      </c>
      <c r="I80" s="36" t="s">
        <v>129</v>
      </c>
    </row>
    <row r="81" spans="1:9" x14ac:dyDescent="0.2">
      <c r="A81" s="66"/>
      <c r="B81" s="66"/>
      <c r="C81" s="66"/>
      <c r="D81" s="69"/>
      <c r="E81" s="37" t="s">
        <v>130</v>
      </c>
      <c r="F81" s="38">
        <v>238.14</v>
      </c>
      <c r="G81" s="39" t="s">
        <v>131</v>
      </c>
      <c r="H81" s="40">
        <v>650000</v>
      </c>
      <c r="I81" s="40">
        <f>+F81*H81</f>
        <v>154791000</v>
      </c>
    </row>
    <row r="82" spans="1:9" x14ac:dyDescent="0.2">
      <c r="A82" s="67"/>
      <c r="B82" s="67"/>
      <c r="C82" s="67"/>
      <c r="D82" s="70"/>
      <c r="E82" s="31" t="s">
        <v>132</v>
      </c>
      <c r="F82" s="32">
        <f>SUM(F81)</f>
        <v>238.14</v>
      </c>
      <c r="G82" s="33"/>
      <c r="H82" s="34"/>
      <c r="I82" s="41">
        <f>SUM(I81:I81)</f>
        <v>154791000</v>
      </c>
    </row>
    <row r="83" spans="1:9" x14ac:dyDescent="0.2">
      <c r="A83" s="65" t="s">
        <v>23</v>
      </c>
      <c r="B83" s="65" t="s">
        <v>24</v>
      </c>
      <c r="C83" s="65" t="s">
        <v>25</v>
      </c>
      <c r="D83" s="68" t="s">
        <v>50</v>
      </c>
      <c r="E83" s="36" t="s">
        <v>58</v>
      </c>
      <c r="F83" s="36" t="s">
        <v>59</v>
      </c>
      <c r="G83" s="36" t="s">
        <v>60</v>
      </c>
      <c r="H83" s="36" t="s">
        <v>128</v>
      </c>
      <c r="I83" s="36" t="s">
        <v>129</v>
      </c>
    </row>
    <row r="84" spans="1:9" x14ac:dyDescent="0.2">
      <c r="A84" s="66"/>
      <c r="B84" s="66"/>
      <c r="C84" s="66"/>
      <c r="D84" s="69"/>
      <c r="E84" s="30" t="s">
        <v>133</v>
      </c>
      <c r="F84" s="2">
        <v>406.6</v>
      </c>
      <c r="G84" s="44" t="s">
        <v>131</v>
      </c>
      <c r="H84" s="2">
        <v>450000</v>
      </c>
      <c r="I84" s="42">
        <f t="shared" ref="I84:I95" si="5">+F84*H84</f>
        <v>182970000</v>
      </c>
    </row>
    <row r="85" spans="1:9" x14ac:dyDescent="0.2">
      <c r="A85" s="66"/>
      <c r="B85" s="66"/>
      <c r="C85" s="66"/>
      <c r="D85" s="69"/>
      <c r="E85" s="30" t="s">
        <v>134</v>
      </c>
      <c r="F85" s="2">
        <v>213.57</v>
      </c>
      <c r="G85" s="44" t="s">
        <v>131</v>
      </c>
      <c r="H85" s="2">
        <v>450000</v>
      </c>
      <c r="I85" s="42">
        <f t="shared" si="5"/>
        <v>96106500</v>
      </c>
    </row>
    <row r="86" spans="1:9" x14ac:dyDescent="0.2">
      <c r="A86" s="66"/>
      <c r="B86" s="66"/>
      <c r="C86" s="66"/>
      <c r="D86" s="69"/>
      <c r="E86" s="30" t="s">
        <v>135</v>
      </c>
      <c r="F86" s="2">
        <v>412.2</v>
      </c>
      <c r="G86" s="44" t="s">
        <v>131</v>
      </c>
      <c r="H86" s="2">
        <v>380000</v>
      </c>
      <c r="I86" s="42">
        <f t="shared" si="5"/>
        <v>156636000</v>
      </c>
    </row>
    <row r="87" spans="1:9" x14ac:dyDescent="0.2">
      <c r="A87" s="66"/>
      <c r="B87" s="66"/>
      <c r="C87" s="66"/>
      <c r="D87" s="69"/>
      <c r="E87" s="30" t="s">
        <v>136</v>
      </c>
      <c r="F87" s="2">
        <v>30.14</v>
      </c>
      <c r="G87" s="44" t="s">
        <v>131</v>
      </c>
      <c r="H87" s="2">
        <v>400000</v>
      </c>
      <c r="I87" s="42">
        <f t="shared" si="5"/>
        <v>12056000</v>
      </c>
    </row>
    <row r="88" spans="1:9" x14ac:dyDescent="0.2">
      <c r="A88" s="66"/>
      <c r="B88" s="66"/>
      <c r="C88" s="66"/>
      <c r="D88" s="69"/>
      <c r="E88" s="30" t="s">
        <v>137</v>
      </c>
      <c r="F88" s="2">
        <v>551.88</v>
      </c>
      <c r="G88" s="44" t="s">
        <v>131</v>
      </c>
      <c r="H88" s="2">
        <v>380000</v>
      </c>
      <c r="I88" s="42">
        <f t="shared" si="5"/>
        <v>209714400</v>
      </c>
    </row>
    <row r="89" spans="1:9" x14ac:dyDescent="0.2">
      <c r="A89" s="66"/>
      <c r="B89" s="66"/>
      <c r="C89" s="66"/>
      <c r="D89" s="69"/>
      <c r="E89" s="30" t="s">
        <v>138</v>
      </c>
      <c r="F89" s="2">
        <v>255.53</v>
      </c>
      <c r="G89" s="44" t="s">
        <v>131</v>
      </c>
      <c r="H89" s="2">
        <v>380000</v>
      </c>
      <c r="I89" s="42">
        <f t="shared" si="5"/>
        <v>97101400</v>
      </c>
    </row>
    <row r="90" spans="1:9" x14ac:dyDescent="0.2">
      <c r="A90" s="66"/>
      <c r="B90" s="66"/>
      <c r="C90" s="66"/>
      <c r="D90" s="69"/>
      <c r="E90" s="30" t="s">
        <v>139</v>
      </c>
      <c r="F90" s="2">
        <v>412.16</v>
      </c>
      <c r="G90" s="44" t="s">
        <v>131</v>
      </c>
      <c r="H90" s="2">
        <v>450000</v>
      </c>
      <c r="I90" s="42">
        <f t="shared" si="5"/>
        <v>185472000</v>
      </c>
    </row>
    <row r="91" spans="1:9" x14ac:dyDescent="0.2">
      <c r="A91" s="66"/>
      <c r="B91" s="66"/>
      <c r="C91" s="66"/>
      <c r="D91" s="69"/>
      <c r="E91" s="30" t="s">
        <v>140</v>
      </c>
      <c r="F91" s="2">
        <v>71.040000000000006</v>
      </c>
      <c r="G91" s="44" t="s">
        <v>131</v>
      </c>
      <c r="H91" s="2">
        <v>360000</v>
      </c>
      <c r="I91" s="42">
        <f t="shared" si="5"/>
        <v>25574400.000000004</v>
      </c>
    </row>
    <row r="92" spans="1:9" x14ac:dyDescent="0.2">
      <c r="A92" s="66"/>
      <c r="B92" s="66"/>
      <c r="C92" s="66"/>
      <c r="D92" s="69"/>
      <c r="E92" s="30" t="s">
        <v>141</v>
      </c>
      <c r="F92" s="2">
        <v>371.19</v>
      </c>
      <c r="G92" s="44" t="s">
        <v>131</v>
      </c>
      <c r="H92" s="2">
        <v>380000</v>
      </c>
      <c r="I92" s="42">
        <f t="shared" si="5"/>
        <v>141052200</v>
      </c>
    </row>
    <row r="93" spans="1:9" x14ac:dyDescent="0.2">
      <c r="A93" s="66"/>
      <c r="B93" s="66"/>
      <c r="C93" s="66"/>
      <c r="D93" s="69"/>
      <c r="E93" s="30" t="s">
        <v>142</v>
      </c>
      <c r="F93" s="2">
        <v>30.14</v>
      </c>
      <c r="G93" s="44" t="s">
        <v>131</v>
      </c>
      <c r="H93" s="2">
        <v>400000</v>
      </c>
      <c r="I93" s="42">
        <f t="shared" si="5"/>
        <v>12056000</v>
      </c>
    </row>
    <row r="94" spans="1:9" x14ac:dyDescent="0.2">
      <c r="A94" s="66"/>
      <c r="B94" s="66"/>
      <c r="C94" s="66"/>
      <c r="D94" s="69"/>
      <c r="E94" s="30" t="s">
        <v>143</v>
      </c>
      <c r="F94" s="2">
        <v>204.96</v>
      </c>
      <c r="G94" s="44" t="s">
        <v>131</v>
      </c>
      <c r="H94" s="2">
        <v>380000</v>
      </c>
      <c r="I94" s="42">
        <f t="shared" si="5"/>
        <v>77884800</v>
      </c>
    </row>
    <row r="95" spans="1:9" x14ac:dyDescent="0.2">
      <c r="A95" s="66"/>
      <c r="B95" s="66"/>
      <c r="C95" s="66"/>
      <c r="D95" s="69"/>
      <c r="E95" s="30" t="s">
        <v>144</v>
      </c>
      <c r="F95" s="2">
        <v>255.53</v>
      </c>
      <c r="G95" s="44" t="s">
        <v>131</v>
      </c>
      <c r="H95" s="2">
        <v>380000</v>
      </c>
      <c r="I95" s="42">
        <f t="shared" si="5"/>
        <v>97101400</v>
      </c>
    </row>
    <row r="96" spans="1:9" x14ac:dyDescent="0.2">
      <c r="A96" s="67"/>
      <c r="B96" s="67"/>
      <c r="C96" s="67"/>
      <c r="D96" s="70"/>
      <c r="E96" s="31" t="s">
        <v>91</v>
      </c>
      <c r="F96" s="32">
        <f>SUM(F84:F95)</f>
        <v>3214.9400000000005</v>
      </c>
      <c r="G96" s="33"/>
      <c r="H96" s="34"/>
      <c r="I96" s="43">
        <f>SUM(I84:I95)</f>
        <v>1293725100</v>
      </c>
    </row>
    <row r="97" spans="1:9" ht="38.25" customHeight="1" x14ac:dyDescent="0.2">
      <c r="A97" s="65" t="s">
        <v>40</v>
      </c>
      <c r="B97" s="65" t="s">
        <v>41</v>
      </c>
      <c r="C97" s="65" t="s">
        <v>39</v>
      </c>
      <c r="D97" s="68" t="s">
        <v>51</v>
      </c>
      <c r="E97" s="36" t="s">
        <v>58</v>
      </c>
      <c r="F97" s="36" t="s">
        <v>59</v>
      </c>
      <c r="G97" s="36" t="s">
        <v>60</v>
      </c>
      <c r="H97" s="36" t="s">
        <v>128</v>
      </c>
      <c r="I97" s="36" t="s">
        <v>129</v>
      </c>
    </row>
    <row r="98" spans="1:9" x14ac:dyDescent="0.2">
      <c r="A98" s="66"/>
      <c r="B98" s="66"/>
      <c r="C98" s="66"/>
      <c r="D98" s="69"/>
      <c r="E98" s="45" t="s">
        <v>145</v>
      </c>
      <c r="F98" s="38">
        <v>245.7</v>
      </c>
      <c r="G98" s="44" t="s">
        <v>131</v>
      </c>
      <c r="H98" s="40">
        <v>500000</v>
      </c>
      <c r="I98" s="40">
        <f>H98*F98</f>
        <v>122850000</v>
      </c>
    </row>
    <row r="99" spans="1:9" x14ac:dyDescent="0.2">
      <c r="A99" s="67"/>
      <c r="B99" s="67"/>
      <c r="C99" s="67"/>
      <c r="D99" s="70"/>
      <c r="E99" s="31" t="s">
        <v>91</v>
      </c>
      <c r="F99" s="32">
        <f>SUM(F98)</f>
        <v>245.7</v>
      </c>
      <c r="G99" s="33"/>
      <c r="H99" s="34"/>
      <c r="I99" s="43">
        <f>SUM(I98:I98)</f>
        <v>122850000</v>
      </c>
    </row>
    <row r="100" spans="1:9" ht="51" customHeight="1" x14ac:dyDescent="0.2">
      <c r="A100" s="68" t="s">
        <v>37</v>
      </c>
      <c r="B100" s="56" t="s">
        <v>38</v>
      </c>
      <c r="C100" s="56" t="s">
        <v>36</v>
      </c>
      <c r="D100" s="71" t="s">
        <v>52</v>
      </c>
      <c r="E100" s="36" t="s">
        <v>58</v>
      </c>
      <c r="F100" s="36" t="s">
        <v>59</v>
      </c>
      <c r="G100" s="36" t="s">
        <v>60</v>
      </c>
      <c r="H100" s="36" t="s">
        <v>128</v>
      </c>
      <c r="I100" s="36" t="s">
        <v>129</v>
      </c>
    </row>
    <row r="101" spans="1:9" x14ac:dyDescent="0.2">
      <c r="A101" s="69"/>
      <c r="B101" s="57"/>
      <c r="C101" s="57"/>
      <c r="D101" s="72"/>
      <c r="E101" s="45" t="s">
        <v>147</v>
      </c>
      <c r="F101" s="38">
        <v>663.64</v>
      </c>
      <c r="G101" s="44" t="s">
        <v>131</v>
      </c>
      <c r="H101" s="40">
        <v>650000</v>
      </c>
      <c r="I101" s="40">
        <f>H101*F101</f>
        <v>431366000</v>
      </c>
    </row>
    <row r="102" spans="1:9" x14ac:dyDescent="0.2">
      <c r="A102" s="69"/>
      <c r="B102" s="57"/>
      <c r="C102" s="57"/>
      <c r="D102" s="72"/>
      <c r="E102" s="45" t="s">
        <v>148</v>
      </c>
      <c r="F102" s="38">
        <v>131.15</v>
      </c>
      <c r="G102" s="44" t="s">
        <v>131</v>
      </c>
      <c r="H102" s="40">
        <v>650000</v>
      </c>
      <c r="I102" s="40">
        <f>H102*F102</f>
        <v>85247500</v>
      </c>
    </row>
    <row r="103" spans="1:9" x14ac:dyDescent="0.2">
      <c r="A103" s="69"/>
      <c r="B103" s="57"/>
      <c r="C103" s="57"/>
      <c r="D103" s="72"/>
      <c r="E103" s="45" t="s">
        <v>149</v>
      </c>
      <c r="F103" s="38">
        <v>58.13</v>
      </c>
      <c r="G103" s="44" t="s">
        <v>131</v>
      </c>
      <c r="H103" s="40">
        <v>500000</v>
      </c>
      <c r="I103" s="40">
        <f>H103*F103</f>
        <v>29065000</v>
      </c>
    </row>
    <row r="104" spans="1:9" x14ac:dyDescent="0.2">
      <c r="A104" s="70"/>
      <c r="B104" s="58"/>
      <c r="C104" s="58"/>
      <c r="D104" s="73"/>
      <c r="E104" s="31" t="s">
        <v>91</v>
      </c>
      <c r="F104" s="32">
        <f>SUM(F101:F103)</f>
        <v>852.92</v>
      </c>
      <c r="G104" s="33"/>
      <c r="H104" s="34"/>
      <c r="I104" s="43">
        <f>SUM(I101:I103)</f>
        <v>545678500</v>
      </c>
    </row>
    <row r="105" spans="1:9" ht="89.25" customHeight="1" x14ac:dyDescent="0.2">
      <c r="A105" s="87" t="s">
        <v>177</v>
      </c>
      <c r="B105" s="88"/>
      <c r="C105" s="50" t="s">
        <v>35</v>
      </c>
      <c r="D105" s="49" t="s">
        <v>53</v>
      </c>
      <c r="E105" s="36" t="s">
        <v>58</v>
      </c>
      <c r="F105" s="36" t="s">
        <v>59</v>
      </c>
      <c r="G105" s="36" t="s">
        <v>60</v>
      </c>
      <c r="H105" s="36" t="s">
        <v>128</v>
      </c>
      <c r="I105" s="36" t="s">
        <v>129</v>
      </c>
    </row>
    <row r="106" spans="1:9" x14ac:dyDescent="0.2">
      <c r="A106" s="89"/>
      <c r="B106" s="90"/>
      <c r="C106" s="50"/>
      <c r="D106" s="49"/>
      <c r="E106" s="45" t="s">
        <v>150</v>
      </c>
      <c r="F106" s="38">
        <v>2252</v>
      </c>
      <c r="G106" s="44" t="s">
        <v>131</v>
      </c>
      <c r="H106" s="40">
        <v>950000</v>
      </c>
      <c r="I106" s="40">
        <f t="shared" ref="I106:I119" si="6">H106*F106</f>
        <v>2139400000</v>
      </c>
    </row>
    <row r="107" spans="1:9" x14ac:dyDescent="0.2">
      <c r="A107" s="89"/>
      <c r="B107" s="90"/>
      <c r="C107" s="50"/>
      <c r="D107" s="49"/>
      <c r="E107" s="45" t="s">
        <v>151</v>
      </c>
      <c r="F107" s="38">
        <v>215</v>
      </c>
      <c r="G107" s="44" t="s">
        <v>131</v>
      </c>
      <c r="H107" s="40">
        <v>500000</v>
      </c>
      <c r="I107" s="40">
        <f t="shared" si="6"/>
        <v>107500000</v>
      </c>
    </row>
    <row r="108" spans="1:9" x14ac:dyDescent="0.2">
      <c r="A108" s="89"/>
      <c r="B108" s="90"/>
      <c r="C108" s="50"/>
      <c r="D108" s="49"/>
      <c r="E108" s="45" t="s">
        <v>152</v>
      </c>
      <c r="F108" s="38">
        <v>108</v>
      </c>
      <c r="G108" s="44" t="s">
        <v>131</v>
      </c>
      <c r="H108" s="40">
        <v>400000</v>
      </c>
      <c r="I108" s="40">
        <f t="shared" si="6"/>
        <v>43200000</v>
      </c>
    </row>
    <row r="109" spans="1:9" x14ac:dyDescent="0.2">
      <c r="A109" s="89"/>
      <c r="B109" s="90"/>
      <c r="C109" s="50"/>
      <c r="D109" s="49"/>
      <c r="E109" s="45" t="s">
        <v>153</v>
      </c>
      <c r="F109" s="38">
        <v>140</v>
      </c>
      <c r="G109" s="44" t="s">
        <v>131</v>
      </c>
      <c r="H109" s="40">
        <v>500000</v>
      </c>
      <c r="I109" s="40">
        <f t="shared" si="6"/>
        <v>70000000</v>
      </c>
    </row>
    <row r="110" spans="1:9" x14ac:dyDescent="0.2">
      <c r="A110" s="89"/>
      <c r="B110" s="90"/>
      <c r="C110" s="50"/>
      <c r="D110" s="49"/>
      <c r="E110" s="45" t="s">
        <v>154</v>
      </c>
      <c r="F110" s="38">
        <v>415</v>
      </c>
      <c r="G110" s="44" t="s">
        <v>131</v>
      </c>
      <c r="H110" s="40">
        <v>500000</v>
      </c>
      <c r="I110" s="40">
        <f t="shared" si="6"/>
        <v>207500000</v>
      </c>
    </row>
    <row r="111" spans="1:9" x14ac:dyDescent="0.2">
      <c r="A111" s="89"/>
      <c r="B111" s="90"/>
      <c r="C111" s="50"/>
      <c r="D111" s="49"/>
      <c r="E111" s="45" t="s">
        <v>155</v>
      </c>
      <c r="F111" s="38">
        <v>328</v>
      </c>
      <c r="G111" s="44" t="s">
        <v>131</v>
      </c>
      <c r="H111" s="40">
        <v>550000</v>
      </c>
      <c r="I111" s="40">
        <f t="shared" si="6"/>
        <v>180400000</v>
      </c>
    </row>
    <row r="112" spans="1:9" x14ac:dyDescent="0.2">
      <c r="A112" s="89"/>
      <c r="B112" s="90"/>
      <c r="C112" s="50"/>
      <c r="D112" s="49"/>
      <c r="E112" s="45" t="s">
        <v>156</v>
      </c>
      <c r="F112" s="38">
        <v>328</v>
      </c>
      <c r="G112" s="44" t="s">
        <v>131</v>
      </c>
      <c r="H112" s="40">
        <v>420000</v>
      </c>
      <c r="I112" s="40">
        <f t="shared" si="6"/>
        <v>137760000</v>
      </c>
    </row>
    <row r="113" spans="1:9" x14ac:dyDescent="0.2">
      <c r="A113" s="89"/>
      <c r="B113" s="90"/>
      <c r="C113" s="50"/>
      <c r="D113" s="49"/>
      <c r="E113" s="45" t="s">
        <v>157</v>
      </c>
      <c r="F113" s="38">
        <v>192</v>
      </c>
      <c r="G113" s="44" t="s">
        <v>131</v>
      </c>
      <c r="H113" s="40">
        <v>500000</v>
      </c>
      <c r="I113" s="40">
        <f t="shared" si="6"/>
        <v>96000000</v>
      </c>
    </row>
    <row r="114" spans="1:9" x14ac:dyDescent="0.2">
      <c r="A114" s="89"/>
      <c r="B114" s="90"/>
      <c r="C114" s="50"/>
      <c r="D114" s="49"/>
      <c r="E114" s="45" t="s">
        <v>158</v>
      </c>
      <c r="F114" s="38">
        <v>9</v>
      </c>
      <c r="G114" s="44" t="s">
        <v>131</v>
      </c>
      <c r="H114" s="40">
        <v>388000</v>
      </c>
      <c r="I114" s="40">
        <f t="shared" si="6"/>
        <v>3492000</v>
      </c>
    </row>
    <row r="115" spans="1:9" ht="29.25" customHeight="1" x14ac:dyDescent="0.2">
      <c r="A115" s="89"/>
      <c r="B115" s="90"/>
      <c r="C115" s="50"/>
      <c r="D115" s="49"/>
      <c r="E115" s="45" t="s">
        <v>159</v>
      </c>
      <c r="F115" s="38">
        <v>12</v>
      </c>
      <c r="G115" s="44" t="s">
        <v>131</v>
      </c>
      <c r="H115" s="40">
        <v>388000</v>
      </c>
      <c r="I115" s="40">
        <f t="shared" si="6"/>
        <v>4656000</v>
      </c>
    </row>
    <row r="116" spans="1:9" x14ac:dyDescent="0.2">
      <c r="A116" s="89"/>
      <c r="B116" s="90"/>
      <c r="C116" s="50"/>
      <c r="D116" s="49"/>
      <c r="E116" s="45" t="s">
        <v>160</v>
      </c>
      <c r="F116" s="38">
        <v>18</v>
      </c>
      <c r="G116" s="44" t="s">
        <v>131</v>
      </c>
      <c r="H116" s="40">
        <v>388000</v>
      </c>
      <c r="I116" s="40">
        <f t="shared" si="6"/>
        <v>6984000</v>
      </c>
    </row>
    <row r="117" spans="1:9" x14ac:dyDescent="0.2">
      <c r="A117" s="89"/>
      <c r="B117" s="90"/>
      <c r="C117" s="50"/>
      <c r="D117" s="49"/>
      <c r="E117" s="45" t="s">
        <v>161</v>
      </c>
      <c r="F117" s="38">
        <v>850</v>
      </c>
      <c r="G117" s="44" t="s">
        <v>131</v>
      </c>
      <c r="H117" s="40">
        <v>650000</v>
      </c>
      <c r="I117" s="40">
        <f t="shared" si="6"/>
        <v>552500000</v>
      </c>
    </row>
    <row r="118" spans="1:9" x14ac:dyDescent="0.2">
      <c r="A118" s="89"/>
      <c r="B118" s="90"/>
      <c r="C118" s="50"/>
      <c r="D118" s="49"/>
      <c r="E118" s="45" t="s">
        <v>162</v>
      </c>
      <c r="F118" s="38">
        <v>292</v>
      </c>
      <c r="G118" s="44" t="s">
        <v>131</v>
      </c>
      <c r="H118" s="40">
        <v>650000</v>
      </c>
      <c r="I118" s="40">
        <f t="shared" si="6"/>
        <v>189800000</v>
      </c>
    </row>
    <row r="119" spans="1:9" x14ac:dyDescent="0.2">
      <c r="A119" s="89"/>
      <c r="B119" s="90"/>
      <c r="C119" s="50"/>
      <c r="D119" s="49"/>
      <c r="E119" s="45" t="s">
        <v>163</v>
      </c>
      <c r="F119" s="38">
        <v>121</v>
      </c>
      <c r="G119" s="44" t="s">
        <v>131</v>
      </c>
      <c r="H119" s="40">
        <v>700000</v>
      </c>
      <c r="I119" s="40">
        <f t="shared" si="6"/>
        <v>84700000</v>
      </c>
    </row>
    <row r="120" spans="1:9" x14ac:dyDescent="0.2">
      <c r="A120" s="91"/>
      <c r="B120" s="92"/>
      <c r="C120" s="50"/>
      <c r="D120" s="49"/>
      <c r="E120" s="31" t="s">
        <v>91</v>
      </c>
      <c r="F120" s="32">
        <f>SUM(F106:F119)</f>
        <v>5280</v>
      </c>
      <c r="G120" s="33"/>
      <c r="H120" s="34"/>
      <c r="I120" s="43">
        <f>SUM(I106:I119)</f>
        <v>3823892000</v>
      </c>
    </row>
    <row r="121" spans="1:9" x14ac:dyDescent="0.2">
      <c r="A121" s="65" t="s">
        <v>26</v>
      </c>
      <c r="B121" s="65" t="s">
        <v>27</v>
      </c>
      <c r="C121" s="65" t="s">
        <v>28</v>
      </c>
      <c r="D121" s="68" t="s">
        <v>54</v>
      </c>
      <c r="E121" s="36" t="s">
        <v>58</v>
      </c>
      <c r="F121" s="36" t="s">
        <v>59</v>
      </c>
      <c r="G121" s="36" t="s">
        <v>60</v>
      </c>
      <c r="H121" s="36" t="s">
        <v>128</v>
      </c>
      <c r="I121" s="36" t="s">
        <v>129</v>
      </c>
    </row>
    <row r="122" spans="1:9" x14ac:dyDescent="0.2">
      <c r="A122" s="66"/>
      <c r="B122" s="66"/>
      <c r="C122" s="66"/>
      <c r="D122" s="69"/>
      <c r="E122" s="45" t="s">
        <v>164</v>
      </c>
      <c r="F122" s="38">
        <v>290</v>
      </c>
      <c r="G122" s="44" t="s">
        <v>131</v>
      </c>
      <c r="H122" s="40">
        <v>450000</v>
      </c>
      <c r="I122" s="40">
        <f>H122*F122</f>
        <v>130500000</v>
      </c>
    </row>
    <row r="123" spans="1:9" x14ac:dyDescent="0.2">
      <c r="A123" s="66"/>
      <c r="B123" s="66"/>
      <c r="C123" s="66"/>
      <c r="D123" s="69"/>
      <c r="E123" s="45" t="s">
        <v>165</v>
      </c>
      <c r="F123" s="38">
        <v>1788.47</v>
      </c>
      <c r="G123" s="44" t="s">
        <v>131</v>
      </c>
      <c r="H123" s="40">
        <v>1000000</v>
      </c>
      <c r="I123" s="40">
        <f>H123*F123</f>
        <v>1788470000</v>
      </c>
    </row>
    <row r="124" spans="1:9" x14ac:dyDescent="0.2">
      <c r="A124" s="67"/>
      <c r="B124" s="67"/>
      <c r="C124" s="67"/>
      <c r="D124" s="70"/>
      <c r="E124" s="31" t="s">
        <v>91</v>
      </c>
      <c r="F124" s="32">
        <f>SUM(F122:F123)</f>
        <v>2078.4700000000003</v>
      </c>
      <c r="G124" s="33"/>
      <c r="H124" s="34"/>
      <c r="I124" s="43">
        <f>SUM(I122:I123)</f>
        <v>1918970000</v>
      </c>
    </row>
    <row r="125" spans="1:9" x14ac:dyDescent="0.2">
      <c r="A125" s="53" t="s">
        <v>29</v>
      </c>
      <c r="B125" s="53" t="s">
        <v>30</v>
      </c>
      <c r="C125" s="65" t="s">
        <v>31</v>
      </c>
      <c r="D125" s="68" t="s">
        <v>55</v>
      </c>
      <c r="E125" s="36" t="s">
        <v>58</v>
      </c>
      <c r="F125" s="36" t="s">
        <v>59</v>
      </c>
      <c r="G125" s="36" t="s">
        <v>60</v>
      </c>
      <c r="H125" s="36" t="s">
        <v>128</v>
      </c>
      <c r="I125" s="36" t="s">
        <v>129</v>
      </c>
    </row>
    <row r="126" spans="1:9" x14ac:dyDescent="0.2">
      <c r="A126" s="54"/>
      <c r="B126" s="54"/>
      <c r="C126" s="66"/>
      <c r="D126" s="69"/>
      <c r="E126" s="45" t="s">
        <v>166</v>
      </c>
      <c r="F126" s="38">
        <f>66.31+16.36</f>
        <v>82.67</v>
      </c>
      <c r="G126" s="44" t="s">
        <v>131</v>
      </c>
      <c r="H126" s="40">
        <v>450000</v>
      </c>
      <c r="I126" s="40">
        <f t="shared" ref="I126:I133" si="7">H126*F126</f>
        <v>37201500</v>
      </c>
    </row>
    <row r="127" spans="1:9" x14ac:dyDescent="0.2">
      <c r="A127" s="54"/>
      <c r="B127" s="54"/>
      <c r="C127" s="66"/>
      <c r="D127" s="69"/>
      <c r="E127" s="45" t="s">
        <v>167</v>
      </c>
      <c r="F127" s="38">
        <v>220.2</v>
      </c>
      <c r="G127" s="44" t="s">
        <v>131</v>
      </c>
      <c r="H127" s="40">
        <v>492000</v>
      </c>
      <c r="I127" s="40">
        <f t="shared" si="7"/>
        <v>108338400</v>
      </c>
    </row>
    <row r="128" spans="1:9" x14ac:dyDescent="0.2">
      <c r="A128" s="54"/>
      <c r="B128" s="54"/>
      <c r="C128" s="66"/>
      <c r="D128" s="69"/>
      <c r="E128" s="45" t="s">
        <v>168</v>
      </c>
      <c r="F128" s="38">
        <v>112.15</v>
      </c>
      <c r="G128" s="44" t="s">
        <v>131</v>
      </c>
      <c r="H128" s="40">
        <v>492000</v>
      </c>
      <c r="I128" s="40">
        <f t="shared" si="7"/>
        <v>55177800</v>
      </c>
    </row>
    <row r="129" spans="1:9" x14ac:dyDescent="0.2">
      <c r="A129" s="54"/>
      <c r="B129" s="54"/>
      <c r="C129" s="66"/>
      <c r="D129" s="69"/>
      <c r="E129" s="45" t="s">
        <v>149</v>
      </c>
      <c r="F129" s="38">
        <v>42.25</v>
      </c>
      <c r="G129" s="44" t="s">
        <v>131</v>
      </c>
      <c r="H129" s="40">
        <v>180000</v>
      </c>
      <c r="I129" s="40">
        <f t="shared" si="7"/>
        <v>7605000</v>
      </c>
    </row>
    <row r="130" spans="1:9" x14ac:dyDescent="0.2">
      <c r="A130" s="54"/>
      <c r="B130" s="54"/>
      <c r="C130" s="66"/>
      <c r="D130" s="69"/>
      <c r="E130" s="45" t="s">
        <v>169</v>
      </c>
      <c r="F130" s="38">
        <v>146.41</v>
      </c>
      <c r="G130" s="44" t="s">
        <v>131</v>
      </c>
      <c r="H130" s="40">
        <v>350000</v>
      </c>
      <c r="I130" s="40">
        <f t="shared" si="7"/>
        <v>51243500</v>
      </c>
    </row>
    <row r="131" spans="1:9" x14ac:dyDescent="0.2">
      <c r="A131" s="54"/>
      <c r="B131" s="54"/>
      <c r="C131" s="66"/>
      <c r="D131" s="69"/>
      <c r="E131" s="45" t="s">
        <v>170</v>
      </c>
      <c r="F131" s="38">
        <v>59.36</v>
      </c>
      <c r="G131" s="44" t="s">
        <v>131</v>
      </c>
      <c r="H131" s="40">
        <v>280000</v>
      </c>
      <c r="I131" s="40">
        <f t="shared" si="7"/>
        <v>16620800</v>
      </c>
    </row>
    <row r="132" spans="1:9" x14ac:dyDescent="0.2">
      <c r="A132" s="54"/>
      <c r="B132" s="54"/>
      <c r="C132" s="66"/>
      <c r="D132" s="69"/>
      <c r="E132" s="45" t="s">
        <v>171</v>
      </c>
      <c r="F132" s="38">
        <v>7.04</v>
      </c>
      <c r="G132" s="44" t="s">
        <v>131</v>
      </c>
      <c r="H132" s="40">
        <v>280000</v>
      </c>
      <c r="I132" s="40">
        <f t="shared" si="7"/>
        <v>1971200</v>
      </c>
    </row>
    <row r="133" spans="1:9" x14ac:dyDescent="0.2">
      <c r="A133" s="54"/>
      <c r="B133" s="54"/>
      <c r="C133" s="66"/>
      <c r="D133" s="69"/>
      <c r="E133" s="45" t="s">
        <v>172</v>
      </c>
      <c r="F133" s="38">
        <f>48+18</f>
        <v>66</v>
      </c>
      <c r="G133" s="44" t="s">
        <v>131</v>
      </c>
      <c r="H133" s="40">
        <v>500000</v>
      </c>
      <c r="I133" s="40">
        <f t="shared" si="7"/>
        <v>33000000</v>
      </c>
    </row>
    <row r="134" spans="1:9" x14ac:dyDescent="0.2">
      <c r="A134" s="55"/>
      <c r="B134" s="55"/>
      <c r="C134" s="67"/>
      <c r="D134" s="70"/>
      <c r="E134" s="31" t="s">
        <v>91</v>
      </c>
      <c r="F134" s="32">
        <f>SUM(F126:F133)</f>
        <v>736.07999999999993</v>
      </c>
      <c r="G134" s="33"/>
      <c r="H134" s="34"/>
      <c r="I134" s="43">
        <f>SUM(I126:I133)</f>
        <v>311158200</v>
      </c>
    </row>
    <row r="135" spans="1:9" x14ac:dyDescent="0.2">
      <c r="A135" s="93" t="s">
        <v>178</v>
      </c>
      <c r="B135" s="93" t="s">
        <v>179</v>
      </c>
      <c r="C135" s="93" t="s">
        <v>180</v>
      </c>
      <c r="D135" s="84" t="s">
        <v>56</v>
      </c>
      <c r="E135" s="36" t="s">
        <v>58</v>
      </c>
      <c r="F135" s="36" t="s">
        <v>59</v>
      </c>
      <c r="G135" s="36" t="s">
        <v>60</v>
      </c>
      <c r="H135" s="36" t="s">
        <v>128</v>
      </c>
      <c r="I135" s="36" t="s">
        <v>129</v>
      </c>
    </row>
    <row r="136" spans="1:9" x14ac:dyDescent="0.2">
      <c r="A136" s="94"/>
      <c r="B136" s="94"/>
      <c r="C136" s="94"/>
      <c r="D136" s="85"/>
      <c r="E136" s="45" t="s">
        <v>173</v>
      </c>
      <c r="F136" s="38">
        <f>176.97+132.51+180.04+176.3+173.46+9</f>
        <v>848.28</v>
      </c>
      <c r="G136" s="40" t="s">
        <v>146</v>
      </c>
      <c r="H136" s="40">
        <v>492000</v>
      </c>
      <c r="I136" s="40">
        <f>H136*F136</f>
        <v>417353760</v>
      </c>
    </row>
    <row r="137" spans="1:9" x14ac:dyDescent="0.2">
      <c r="A137" s="94"/>
      <c r="B137" s="94"/>
      <c r="C137" s="94"/>
      <c r="D137" s="85"/>
      <c r="E137" s="45" t="s">
        <v>174</v>
      </c>
      <c r="F137" s="38">
        <v>260.56</v>
      </c>
      <c r="G137" s="40" t="s">
        <v>184</v>
      </c>
      <c r="H137" s="40">
        <v>590000</v>
      </c>
      <c r="I137" s="40">
        <f>H137*F137</f>
        <v>153730400</v>
      </c>
    </row>
    <row r="138" spans="1:9" x14ac:dyDescent="0.2">
      <c r="A138" s="94"/>
      <c r="B138" s="94"/>
      <c r="C138" s="94"/>
      <c r="D138" s="85"/>
      <c r="E138" s="45" t="s">
        <v>175</v>
      </c>
      <c r="F138" s="38">
        <v>147.75</v>
      </c>
      <c r="G138" s="40" t="s">
        <v>184</v>
      </c>
      <c r="H138" s="40">
        <v>500000</v>
      </c>
      <c r="I138" s="40">
        <f>H138*F138</f>
        <v>73875000</v>
      </c>
    </row>
    <row r="139" spans="1:9" x14ac:dyDescent="0.2">
      <c r="A139" s="94"/>
      <c r="B139" s="94"/>
      <c r="C139" s="94"/>
      <c r="D139" s="85"/>
      <c r="E139" s="45" t="s">
        <v>176</v>
      </c>
      <c r="F139" s="38">
        <v>1242.8900000000001</v>
      </c>
      <c r="G139" s="40" t="s">
        <v>184</v>
      </c>
      <c r="H139" s="40">
        <v>625000</v>
      </c>
      <c r="I139" s="40">
        <f>H139*F139</f>
        <v>776806250.00000012</v>
      </c>
    </row>
    <row r="140" spans="1:9" x14ac:dyDescent="0.2">
      <c r="A140" s="95"/>
      <c r="B140" s="95"/>
      <c r="C140" s="95"/>
      <c r="D140" s="86"/>
      <c r="E140" s="31" t="s">
        <v>91</v>
      </c>
      <c r="F140" s="32">
        <f>SUM(F136:F139)</f>
        <v>2499.48</v>
      </c>
      <c r="G140" s="33"/>
      <c r="H140" s="34"/>
      <c r="I140" s="43">
        <f>SUM(I136:I139)</f>
        <v>1421765410</v>
      </c>
    </row>
    <row r="141" spans="1:9" x14ac:dyDescent="0.2">
      <c r="A141" s="75" t="s">
        <v>32</v>
      </c>
      <c r="B141" s="78" t="s">
        <v>33</v>
      </c>
      <c r="C141" s="81" t="s">
        <v>34</v>
      </c>
      <c r="D141" s="84" t="s">
        <v>57</v>
      </c>
      <c r="E141" s="36" t="s">
        <v>58</v>
      </c>
      <c r="F141" s="36" t="s">
        <v>59</v>
      </c>
      <c r="G141" s="36" t="s">
        <v>60</v>
      </c>
      <c r="H141" s="36" t="s">
        <v>128</v>
      </c>
      <c r="I141" s="36" t="s">
        <v>129</v>
      </c>
    </row>
    <row r="142" spans="1:9" x14ac:dyDescent="0.2">
      <c r="A142" s="76"/>
      <c r="B142" s="79"/>
      <c r="C142" s="82"/>
      <c r="D142" s="85"/>
      <c r="E142" s="45" t="s">
        <v>145</v>
      </c>
      <c r="F142" s="38">
        <v>285</v>
      </c>
      <c r="G142" s="40" t="s">
        <v>146</v>
      </c>
      <c r="H142" s="40">
        <v>450000</v>
      </c>
      <c r="I142" s="40">
        <f>H142*F142</f>
        <v>128250000</v>
      </c>
    </row>
    <row r="143" spans="1:9" x14ac:dyDescent="0.2">
      <c r="A143" s="77"/>
      <c r="B143" s="80"/>
      <c r="C143" s="83"/>
      <c r="D143" s="86"/>
      <c r="E143" s="31" t="s">
        <v>91</v>
      </c>
      <c r="F143" s="32">
        <f>SUM(F142)</f>
        <v>285</v>
      </c>
      <c r="G143" s="33"/>
      <c r="H143" s="34"/>
      <c r="I143" s="43">
        <f>SUM(I142:I142)</f>
        <v>128250000</v>
      </c>
    </row>
    <row r="144" spans="1:9" ht="38.25" customHeight="1" x14ac:dyDescent="0.2">
      <c r="A144" s="52" t="s">
        <v>185</v>
      </c>
      <c r="B144" s="51" t="s">
        <v>186</v>
      </c>
      <c r="C144" s="50" t="s">
        <v>187</v>
      </c>
      <c r="D144" s="49" t="s">
        <v>188</v>
      </c>
      <c r="E144" s="44" t="s">
        <v>58</v>
      </c>
      <c r="F144" s="44" t="s">
        <v>59</v>
      </c>
      <c r="G144" s="44" t="s">
        <v>60</v>
      </c>
      <c r="H144" s="44" t="s">
        <v>128</v>
      </c>
      <c r="I144" s="44" t="s">
        <v>129</v>
      </c>
    </row>
    <row r="145" spans="1:9" x14ac:dyDescent="0.2">
      <c r="A145" s="52"/>
      <c r="B145" s="51"/>
      <c r="C145" s="50"/>
      <c r="D145" s="49"/>
      <c r="E145" s="45" t="s">
        <v>189</v>
      </c>
      <c r="F145" s="38">
        <v>59.38</v>
      </c>
      <c r="G145" s="40" t="s">
        <v>146</v>
      </c>
      <c r="H145" s="40">
        <v>423000</v>
      </c>
      <c r="I145" s="40">
        <f>H145*F145</f>
        <v>25117740</v>
      </c>
    </row>
    <row r="146" spans="1:9" x14ac:dyDescent="0.2">
      <c r="A146" s="52"/>
      <c r="B146" s="51"/>
      <c r="C146" s="50"/>
      <c r="D146" s="49"/>
      <c r="E146" s="31" t="s">
        <v>91</v>
      </c>
      <c r="F146" s="32"/>
      <c r="G146" s="33"/>
      <c r="H146" s="34"/>
      <c r="I146" s="43">
        <f>SUM(I145:I145)</f>
        <v>25117740</v>
      </c>
    </row>
    <row r="147" spans="1:9" ht="63.75" customHeight="1" x14ac:dyDescent="0.2">
      <c r="A147" s="52" t="s">
        <v>190</v>
      </c>
      <c r="B147" s="51" t="s">
        <v>191</v>
      </c>
      <c r="C147" s="50" t="s">
        <v>192</v>
      </c>
      <c r="D147" s="49" t="s">
        <v>193</v>
      </c>
      <c r="E147" s="44" t="s">
        <v>58</v>
      </c>
      <c r="F147" s="44" t="s">
        <v>59</v>
      </c>
      <c r="G147" s="44" t="s">
        <v>60</v>
      </c>
      <c r="H147" s="44" t="s">
        <v>128</v>
      </c>
      <c r="I147" s="44" t="s">
        <v>129</v>
      </c>
    </row>
    <row r="148" spans="1:9" x14ac:dyDescent="0.2">
      <c r="A148" s="52"/>
      <c r="B148" s="51"/>
      <c r="C148" s="50"/>
      <c r="D148" s="49"/>
      <c r="E148" s="45" t="s">
        <v>194</v>
      </c>
      <c r="F148" s="38">
        <v>631.20000000000005</v>
      </c>
      <c r="G148" s="40" t="s">
        <v>146</v>
      </c>
      <c r="H148" s="40">
        <v>425000</v>
      </c>
      <c r="I148" s="40">
        <f t="shared" ref="I148:I153" si="8">H148*F148</f>
        <v>268260000.00000003</v>
      </c>
    </row>
    <row r="149" spans="1:9" x14ac:dyDescent="0.2">
      <c r="A149" s="52"/>
      <c r="B149" s="51"/>
      <c r="C149" s="50"/>
      <c r="D149" s="49"/>
      <c r="E149" s="45" t="s">
        <v>195</v>
      </c>
      <c r="F149" s="38">
        <v>11.04</v>
      </c>
      <c r="G149" s="40" t="s">
        <v>184</v>
      </c>
      <c r="H149" s="40">
        <v>400000</v>
      </c>
      <c r="I149" s="40">
        <f t="shared" si="8"/>
        <v>4416000</v>
      </c>
    </row>
    <row r="150" spans="1:9" x14ac:dyDescent="0.2">
      <c r="A150" s="52"/>
      <c r="B150" s="51"/>
      <c r="C150" s="50"/>
      <c r="D150" s="49"/>
      <c r="E150" s="45" t="s">
        <v>196</v>
      </c>
      <c r="F150" s="38">
        <v>54.56</v>
      </c>
      <c r="G150" s="40" t="s">
        <v>184</v>
      </c>
      <c r="H150" s="40">
        <v>445000</v>
      </c>
      <c r="I150" s="40">
        <f t="shared" si="8"/>
        <v>24279200</v>
      </c>
    </row>
    <row r="151" spans="1:9" x14ac:dyDescent="0.2">
      <c r="A151" s="52"/>
      <c r="B151" s="51"/>
      <c r="C151" s="50"/>
      <c r="D151" s="49"/>
      <c r="E151" s="45" t="s">
        <v>197</v>
      </c>
      <c r="F151" s="38">
        <v>54.12</v>
      </c>
      <c r="G151" s="40" t="s">
        <v>184</v>
      </c>
      <c r="H151" s="40">
        <v>370000</v>
      </c>
      <c r="I151" s="40">
        <f t="shared" si="8"/>
        <v>20024400</v>
      </c>
    </row>
    <row r="152" spans="1:9" x14ac:dyDescent="0.2">
      <c r="A152" s="52"/>
      <c r="B152" s="51"/>
      <c r="C152" s="50"/>
      <c r="D152" s="49"/>
      <c r="E152" s="45" t="s">
        <v>198</v>
      </c>
      <c r="F152" s="38">
        <v>83.25</v>
      </c>
      <c r="G152" s="40" t="s">
        <v>184</v>
      </c>
      <c r="H152" s="40">
        <v>400000</v>
      </c>
      <c r="I152" s="40">
        <f t="shared" si="8"/>
        <v>33300000</v>
      </c>
    </row>
    <row r="153" spans="1:9" x14ac:dyDescent="0.2">
      <c r="A153" s="52"/>
      <c r="B153" s="51"/>
      <c r="C153" s="50"/>
      <c r="D153" s="49"/>
      <c r="E153" s="45" t="s">
        <v>199</v>
      </c>
      <c r="F153" s="38">
        <v>100.86</v>
      </c>
      <c r="G153" s="40" t="s">
        <v>184</v>
      </c>
      <c r="H153" s="40">
        <v>212000</v>
      </c>
      <c r="I153" s="40">
        <f t="shared" si="8"/>
        <v>21382320</v>
      </c>
    </row>
    <row r="154" spans="1:9" x14ac:dyDescent="0.2">
      <c r="A154" s="52"/>
      <c r="B154" s="51"/>
      <c r="C154" s="50"/>
      <c r="D154" s="49"/>
      <c r="E154" s="31" t="s">
        <v>91</v>
      </c>
      <c r="F154" s="32"/>
      <c r="G154" s="33"/>
      <c r="H154" s="34"/>
      <c r="I154" s="43">
        <f>SUM(I148:I153)</f>
        <v>371661920</v>
      </c>
    </row>
    <row r="155" spans="1:9" x14ac:dyDescent="0.2">
      <c r="D155" s="48" t="s">
        <v>0</v>
      </c>
      <c r="F155" s="47">
        <f>+F143+F140+F124+F120+F104+F99+F96+F82+F79+F76+F66+F59+F46+F33+F134</f>
        <v>90916.930000000008</v>
      </c>
      <c r="I155" s="47">
        <f>+I143+I140+I124+I120+I104+I99+I96+I82+I79+I76+I66+I59+I46+I33+I134+I146+I154</f>
        <v>98700434040</v>
      </c>
    </row>
  </sheetData>
  <mergeCells count="70">
    <mergeCell ref="A141:A143"/>
    <mergeCell ref="B141:B143"/>
    <mergeCell ref="C141:C143"/>
    <mergeCell ref="D141:D143"/>
    <mergeCell ref="A105:B120"/>
    <mergeCell ref="A125:A134"/>
    <mergeCell ref="B125:B134"/>
    <mergeCell ref="C125:C134"/>
    <mergeCell ref="D125:D134"/>
    <mergeCell ref="A135:A140"/>
    <mergeCell ref="B135:B140"/>
    <mergeCell ref="C135:C140"/>
    <mergeCell ref="D135:D140"/>
    <mergeCell ref="C105:C120"/>
    <mergeCell ref="D105:D120"/>
    <mergeCell ref="A121:A124"/>
    <mergeCell ref="B121:B124"/>
    <mergeCell ref="C121:C124"/>
    <mergeCell ref="D121:D124"/>
    <mergeCell ref="A100:A104"/>
    <mergeCell ref="B100:B104"/>
    <mergeCell ref="A97:A99"/>
    <mergeCell ref="B97:B99"/>
    <mergeCell ref="C97:C99"/>
    <mergeCell ref="D97:D99"/>
    <mergeCell ref="C100:C104"/>
    <mergeCell ref="D100:D104"/>
    <mergeCell ref="A2:I2"/>
    <mergeCell ref="A1:I1"/>
    <mergeCell ref="A3:I3"/>
    <mergeCell ref="A47:A59"/>
    <mergeCell ref="B47:B59"/>
    <mergeCell ref="C47:C59"/>
    <mergeCell ref="D47:D59"/>
    <mergeCell ref="A60:A66"/>
    <mergeCell ref="A5:A33"/>
    <mergeCell ref="B5:B33"/>
    <mergeCell ref="C5:C33"/>
    <mergeCell ref="D5:D33"/>
    <mergeCell ref="A34:A46"/>
    <mergeCell ref="B34:B46"/>
    <mergeCell ref="C34:C46"/>
    <mergeCell ref="D34:D46"/>
    <mergeCell ref="B60:B66"/>
    <mergeCell ref="C60:C66"/>
    <mergeCell ref="D60:D66"/>
    <mergeCell ref="A67:A76"/>
    <mergeCell ref="B67:B76"/>
    <mergeCell ref="C67:C76"/>
    <mergeCell ref="D67:D76"/>
    <mergeCell ref="A83:A96"/>
    <mergeCell ref="B83:B96"/>
    <mergeCell ref="C83:C96"/>
    <mergeCell ref="D83:D96"/>
    <mergeCell ref="A77:A79"/>
    <mergeCell ref="B77:B79"/>
    <mergeCell ref="C77:C79"/>
    <mergeCell ref="D77:D79"/>
    <mergeCell ref="A80:A82"/>
    <mergeCell ref="B80:B82"/>
    <mergeCell ref="C80:C82"/>
    <mergeCell ref="D80:D82"/>
    <mergeCell ref="D147:D154"/>
    <mergeCell ref="C147:C154"/>
    <mergeCell ref="B147:B154"/>
    <mergeCell ref="A147:A154"/>
    <mergeCell ref="D144:D146"/>
    <mergeCell ref="C144:C146"/>
    <mergeCell ref="B144:B146"/>
    <mergeCell ref="A144:A146"/>
  </mergeCells>
  <pageMargins left="0" right="0.74803149606299213" top="0.98425196850393704" bottom="0.98425196850393704" header="0.51181102362204722" footer="0.51181102362204722"/>
  <pageSetup paperSize="5" scale="50" orientation="landscape" horizontalDpi="360" verticalDpi="360" r:id="rId1"/>
  <rowBreaks count="2" manualBreakCount="2">
    <brk id="46" max="8" man="1"/>
    <brk id="9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RESUMEN GENERAL</vt:lpstr>
      <vt:lpstr>'RESUMEN GENERAL'!Área_de_impresión</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dc:creator>
  <cp:keywords/>
  <dc:description/>
  <cp:lastModifiedBy>Fondo_Construcciones</cp:lastModifiedBy>
  <cp:lastPrinted>2015-12-15T12:08:39Z</cp:lastPrinted>
  <dcterms:created xsi:type="dcterms:W3CDTF">2015-09-28T21:08:52Z</dcterms:created>
  <dcterms:modified xsi:type="dcterms:W3CDTF">2016-01-27T21:52:27Z</dcterms:modified>
  <cp:category/>
</cp:coreProperties>
</file>